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B785CCE8-A1BE-403C-8B6F-335ABA247A5C}" xr6:coauthVersionLast="47" xr6:coauthVersionMax="47" xr10:uidLastSave="{00000000-0000-0000-0000-000000000000}"/>
  <bookViews>
    <workbookView xWindow="-26070" yWindow="2730" windowWidth="21600" windowHeight="11385" xr2:uid="{0EB5D942-1713-4CF0-9EE8-8FBBE5A6EA16}"/>
  </bookViews>
  <sheets>
    <sheet name="Sheet1" sheetId="1" r:id="rId1"/>
  </sheets>
  <definedNames>
    <definedName name="_xlnm.Print_Titles" localSheetId="0">Sheet1!$A:$I,Sheet1!$2:$3</definedName>
    <definedName name="QB_COLUMN_59200" localSheetId="0" hidden="1">Sheet1!$J$3</definedName>
    <definedName name="QB_COLUMN_62240" localSheetId="0" hidden="1">Sheet1!$O$3</definedName>
    <definedName name="QB_COLUMN_63620" localSheetId="0" hidden="1">Sheet1!$L$3</definedName>
    <definedName name="QB_COLUMN_63660" localSheetId="0" hidden="1">Sheet1!$Q$3</definedName>
    <definedName name="QB_COLUMN_64430" localSheetId="0" hidden="1">Sheet1!$M$3</definedName>
    <definedName name="QB_COLUMN_64470" localSheetId="0" hidden="1">Sheet1!$R$3</definedName>
    <definedName name="QB_COLUMN_76210" localSheetId="0" hidden="1">Sheet1!$K$3</definedName>
    <definedName name="QB_COLUMN_76250" localSheetId="0" hidden="1">Sheet1!$P$3</definedName>
    <definedName name="QB_COLUMN_76280" localSheetId="0" hidden="1">Sheet1!$T$3</definedName>
    <definedName name="QB_DATA_0" localSheetId="0" hidden="1">Sheet1!$8:$8,Sheet1!$9:$9,Sheet1!$10:$10,Sheet1!$11:$11,Sheet1!$13:$13,Sheet1!$14:$14,Sheet1!$15:$15,Sheet1!$16:$16,Sheet1!$17:$17,Sheet1!$18:$18,Sheet1!$19:$19,Sheet1!$20:$20,Sheet1!$21:$21,Sheet1!$23:$23,Sheet1!$24:$24,Sheet1!$31:$31</definedName>
    <definedName name="QB_DATA_1" localSheetId="0" hidden="1">Sheet1!$32:$32,Sheet1!$33:$33,Sheet1!$34:$34,Sheet1!$35:$35,Sheet1!$36:$36,Sheet1!$37:$37,Sheet1!$38:$38,Sheet1!$39:$39,Sheet1!$40:$40,Sheet1!$41:$41,Sheet1!$42:$42,Sheet1!$43:$43,Sheet1!$44:$44,Sheet1!$46:$46,Sheet1!$47:$47,Sheet1!$48:$48</definedName>
    <definedName name="QB_DATA_2" localSheetId="0" hidden="1">Sheet1!$49:$49,Sheet1!$50:$50,Sheet1!$51:$51,Sheet1!$52:$52,Sheet1!$55:$55,Sheet1!$56:$56,Sheet1!$59:$59,Sheet1!$60:$60,Sheet1!$61:$61,Sheet1!$63:$63,Sheet1!$64:$64,Sheet1!$65:$65,Sheet1!$67:$67,Sheet1!$68:$68,Sheet1!$69:$69,Sheet1!$70:$70</definedName>
    <definedName name="QB_DATA_3" localSheetId="0" hidden="1">Sheet1!$71:$71,Sheet1!$72:$72,Sheet1!$73:$73,Sheet1!$74:$74,Sheet1!$75:$75,Sheet1!$77:$77,Sheet1!$78:$78,Sheet1!$79:$79,Sheet1!$80:$80,Sheet1!$81:$81,Sheet1!$83:$83,Sheet1!$84:$84,Sheet1!$85:$85,Sheet1!$87:$87,Sheet1!$91:$91,Sheet1!$92:$92</definedName>
    <definedName name="QB_DATA_4" localSheetId="0" hidden="1">Sheet1!$93:$93,Sheet1!$94:$94,Sheet1!$97:$97,Sheet1!$98:$98,Sheet1!$99:$99,Sheet1!$100:$100,Sheet1!$101:$101,Sheet1!$102:$102,Sheet1!$103:$103,Sheet1!$107:$107,Sheet1!$108:$108,Sheet1!$109:$109,Sheet1!$110:$110,Sheet1!$111:$111,Sheet1!$112:$112,Sheet1!$113:$113</definedName>
    <definedName name="QB_DATA_5" localSheetId="0" hidden="1">Sheet1!$116:$116,Sheet1!$117:$117,Sheet1!$118:$118,Sheet1!$119:$119,Sheet1!$120:$120,Sheet1!$124:$124,Sheet1!$125:$125,Sheet1!$126:$126,Sheet1!$127:$127,Sheet1!$128:$128,Sheet1!$129:$129,Sheet1!$130:$130,Sheet1!$132:$132,Sheet1!#REF!,Sheet1!#REF!,Sheet1!#REF!</definedName>
    <definedName name="QB_DATA_6" localSheetId="0" hidden="1">Sheet1!#REF!,Sheet1!#REF!,Sheet1!#REF!,Sheet1!#REF!,Sheet1!#REF!,Sheet1!#REF!,Sheet1!#REF!,Sheet1!#REF!,Sheet1!#REF!,Sheet1!#REF!,Sheet1!#REF!,Sheet1!#REF!,Sheet1!#REF!,Sheet1!#REF!,Sheet1!#REF!,Sheet1!#REF!</definedName>
    <definedName name="QB_DATA_7" localSheetId="0" hidden="1">Sheet1!#REF!,Sheet1!#REF!,Sheet1!#REF!,Sheet1!#REF!,Sheet1!#REF!,Sheet1!#REF!</definedName>
    <definedName name="QB_FORMULA_0" localSheetId="0" hidden="1">Sheet1!$L$8,Sheet1!$M$8,Sheet1!$Q$8,Sheet1!$R$8,Sheet1!$L$9,Sheet1!$M$9,Sheet1!$Q$9,Sheet1!$R$9,Sheet1!$L$10,Sheet1!$M$10,Sheet1!$Q$10,Sheet1!$R$10,Sheet1!$L$11,Sheet1!$M$11,Sheet1!$Q$11,Sheet1!$R$11</definedName>
    <definedName name="QB_FORMULA_1" localSheetId="0" hidden="1">Sheet1!$J$12,Sheet1!$K$12,Sheet1!$L$12,Sheet1!$M$12,Sheet1!$O$12,Sheet1!$P$12,Sheet1!$Q$12,Sheet1!$R$12,Sheet1!$T$12,Sheet1!$L$13,Sheet1!$M$13,Sheet1!$Q$13,Sheet1!$R$13,Sheet1!$L$14,Sheet1!$M$14,Sheet1!$Q$14</definedName>
    <definedName name="QB_FORMULA_10" localSheetId="0" hidden="1">Sheet1!$T$45,Sheet1!$L$46,Sheet1!$M$46,Sheet1!$Q$46,Sheet1!$R$46,Sheet1!$L$47,Sheet1!$M$47,Sheet1!$Q$47,Sheet1!$R$47,Sheet1!$L$48,Sheet1!$M$48,Sheet1!$Q$48,Sheet1!$R$48,Sheet1!$L$49,Sheet1!$M$49,Sheet1!$Q$49</definedName>
    <definedName name="QB_FORMULA_11" localSheetId="0" hidden="1">Sheet1!$R$49,Sheet1!$L$50,Sheet1!$M$50,Sheet1!$Q$50,Sheet1!$R$50,Sheet1!$L$51,Sheet1!$M$51,Sheet1!$Q$51,Sheet1!$R$51,Sheet1!$L$52,Sheet1!$M$52,Sheet1!$Q$52,Sheet1!$R$52,Sheet1!$J$53,Sheet1!$K$53,Sheet1!$L$53</definedName>
    <definedName name="QB_FORMULA_12" localSheetId="0" hidden="1">Sheet1!$M$53,Sheet1!$O$53,Sheet1!$P$53,Sheet1!$Q$53,Sheet1!$R$53,Sheet1!$T$53,Sheet1!$L$55,Sheet1!$M$55,Sheet1!$Q$55,Sheet1!$R$55,Sheet1!$L$56,Sheet1!$M$56,Sheet1!$Q$56,Sheet1!$R$56,Sheet1!$J$57,Sheet1!$K$57</definedName>
    <definedName name="QB_FORMULA_13" localSheetId="0" hidden="1">Sheet1!$L$57,Sheet1!$M$57,Sheet1!$O$57,Sheet1!$P$57,Sheet1!$Q$57,Sheet1!$R$57,Sheet1!$T$57,Sheet1!$L$59,Sheet1!$M$59,Sheet1!$Q$59,Sheet1!$R$59,Sheet1!$L$60,Sheet1!$M$60,Sheet1!$Q$60,Sheet1!$R$60,Sheet1!$L$61</definedName>
    <definedName name="QB_FORMULA_14" localSheetId="0" hidden="1">Sheet1!$M$61,Sheet1!$Q$61,Sheet1!$R$61,Sheet1!$L$63,Sheet1!$M$63,Sheet1!$Q$63,Sheet1!$R$63,Sheet1!$L$64,Sheet1!$M$64,Sheet1!$Q$64,Sheet1!$R$64,Sheet1!$L$65,Sheet1!$M$65,Sheet1!$Q$65,Sheet1!$R$65,Sheet1!$J$66</definedName>
    <definedName name="QB_FORMULA_15" localSheetId="0" hidden="1">Sheet1!$K$66,Sheet1!$L$66,Sheet1!$M$66,Sheet1!$O$66,Sheet1!$P$66,Sheet1!$Q$66,Sheet1!$R$66,Sheet1!$T$66,Sheet1!$L$67,Sheet1!$M$67,Sheet1!$Q$67,Sheet1!$R$67,Sheet1!$L$68,Sheet1!$M$68,Sheet1!$Q$68,Sheet1!$R$68</definedName>
    <definedName name="QB_FORMULA_16" localSheetId="0" hidden="1">Sheet1!$L$69,Sheet1!$M$69,Sheet1!$Q$69,Sheet1!$R$69,Sheet1!$L$70,Sheet1!$M$70,Sheet1!$Q$70,Sheet1!$R$70,Sheet1!$L$71,Sheet1!$M$71,Sheet1!$Q$71,Sheet1!$R$71,Sheet1!$L$72,Sheet1!$M$72,Sheet1!$Q$72,Sheet1!$R$72</definedName>
    <definedName name="QB_FORMULA_17" localSheetId="0" hidden="1">Sheet1!$L$73,Sheet1!$M$73,Sheet1!$Q$73,Sheet1!$R$73,Sheet1!$L$74,Sheet1!$M$74,Sheet1!$Q$74,Sheet1!$R$74,Sheet1!$L$75,Sheet1!$M$75,Sheet1!$Q$75,Sheet1!$R$75,Sheet1!$L$77,Sheet1!$M$77,Sheet1!$Q$77,Sheet1!$R$77</definedName>
    <definedName name="QB_FORMULA_18" localSheetId="0" hidden="1">Sheet1!$L$78,Sheet1!$M$78,Sheet1!$Q$78,Sheet1!$R$78,Sheet1!$L$79,Sheet1!$M$79,Sheet1!$Q$79,Sheet1!$R$79,Sheet1!$L$80,Sheet1!$M$80,Sheet1!$Q$80,Sheet1!$R$80,Sheet1!$L$81,Sheet1!$M$81,Sheet1!$Q$81,Sheet1!$R$81</definedName>
    <definedName name="QB_FORMULA_19" localSheetId="0" hidden="1">Sheet1!$J$82,Sheet1!$K$82,Sheet1!$L$82,Sheet1!$M$82,Sheet1!$O$82,Sheet1!$P$82,Sheet1!$Q$82,Sheet1!$R$82,Sheet1!$T$82,Sheet1!$L$83,Sheet1!$M$83,Sheet1!$Q$83,Sheet1!$R$83,Sheet1!$L$84,Sheet1!$M$84,Sheet1!$Q$84</definedName>
    <definedName name="QB_FORMULA_2" localSheetId="0" hidden="1">Sheet1!$R$14,Sheet1!$L$15,Sheet1!$M$15,Sheet1!$Q$15,Sheet1!$R$15,Sheet1!$L$16,Sheet1!$M$16,Sheet1!$Q$16,Sheet1!$R$16,Sheet1!$L$17,Sheet1!$M$17,Sheet1!$Q$17,Sheet1!$R$17,Sheet1!$L$18,Sheet1!$M$18,Sheet1!$Q$18</definedName>
    <definedName name="QB_FORMULA_20" localSheetId="0" hidden="1">Sheet1!$R$84,Sheet1!$L$85,Sheet1!$M$85,Sheet1!$Q$85,Sheet1!$R$85,Sheet1!$J$86,Sheet1!$K$86,Sheet1!$L$86,Sheet1!$M$86,Sheet1!$O$86,Sheet1!$P$86,Sheet1!$Q$86,Sheet1!$R$86,Sheet1!$T$86,Sheet1!$L$87,Sheet1!$M$87</definedName>
    <definedName name="QB_FORMULA_21" localSheetId="0" hidden="1">Sheet1!$Q$87,Sheet1!$R$87,Sheet1!$L$91,Sheet1!$M$91,Sheet1!$Q$91,Sheet1!$R$91,Sheet1!$L$92,Sheet1!$M$92,Sheet1!$Q$92,Sheet1!$R$92,Sheet1!$L$93,Sheet1!$M$93,Sheet1!$Q$93,Sheet1!$R$93,Sheet1!$L$94,Sheet1!$M$94</definedName>
    <definedName name="QB_FORMULA_22" localSheetId="0" hidden="1">Sheet1!$Q$94,Sheet1!$R$94,Sheet1!$J$95,Sheet1!$K$95,Sheet1!$L$95,Sheet1!$M$95,Sheet1!$O$95,Sheet1!$P$95,Sheet1!$Q$95,Sheet1!$R$95,Sheet1!$T$95,Sheet1!$L$97,Sheet1!$M$97,Sheet1!$Q$97,Sheet1!$R$97,Sheet1!$L$98</definedName>
    <definedName name="QB_FORMULA_23" localSheetId="0" hidden="1">Sheet1!$M$98,Sheet1!$Q$98,Sheet1!$R$98,Sheet1!$L$99,Sheet1!$M$99,Sheet1!$Q$99,Sheet1!$R$99,Sheet1!$L$100,Sheet1!$M$100,Sheet1!$Q$100,Sheet1!$R$100,Sheet1!$L$101,Sheet1!$M$101,Sheet1!$Q$101,Sheet1!$R$101,Sheet1!$L$102</definedName>
    <definedName name="QB_FORMULA_24" localSheetId="0" hidden="1">Sheet1!$M$102,Sheet1!$Q$102,Sheet1!$R$102,Sheet1!$L$103,Sheet1!$M$103,Sheet1!$Q$103,Sheet1!$R$103,Sheet1!$J$104,Sheet1!$K$104,Sheet1!$L$104,Sheet1!$M$104,Sheet1!$O$104,Sheet1!$P$104,Sheet1!$Q$104,Sheet1!$R$104,Sheet1!$T$104</definedName>
    <definedName name="QB_FORMULA_25" localSheetId="0" hidden="1">Sheet1!$J$105,Sheet1!$K$105,Sheet1!$L$105,Sheet1!$M$105,Sheet1!$O$105,Sheet1!$P$105,Sheet1!$Q$105,Sheet1!$R$105,Sheet1!$T$105,Sheet1!$L$107,Sheet1!$M$107,Sheet1!$Q$107,Sheet1!$R$107,Sheet1!$L$108,Sheet1!$M$108,Sheet1!$Q$108</definedName>
    <definedName name="QB_FORMULA_26" localSheetId="0" hidden="1">Sheet1!$R$108,Sheet1!$L$109,Sheet1!$M$109,Sheet1!$Q$109,Sheet1!$R$109,Sheet1!$L$110,Sheet1!$M$110,Sheet1!$Q$110,Sheet1!$R$110,Sheet1!$L$111,Sheet1!$M$111,Sheet1!$Q$111,Sheet1!$R$111,Sheet1!$L$112,Sheet1!$M$112,Sheet1!$Q$112</definedName>
    <definedName name="QB_FORMULA_27" localSheetId="0" hidden="1">Sheet1!$R$112,Sheet1!$L$113,Sheet1!$M$113,Sheet1!$Q$113,Sheet1!$R$113,Sheet1!$J$114,Sheet1!$K$114,Sheet1!$L$114,Sheet1!$M$114,Sheet1!$O$114,Sheet1!$P$114,Sheet1!$Q$114,Sheet1!$R$114,Sheet1!$T$114,Sheet1!$L$116,Sheet1!$M$116</definedName>
    <definedName name="QB_FORMULA_28" localSheetId="0" hidden="1">Sheet1!$Q$116,Sheet1!$R$116,Sheet1!$L$117,Sheet1!$M$117,Sheet1!$Q$117,Sheet1!$R$117,Sheet1!$L$118,Sheet1!$M$118,Sheet1!$Q$118,Sheet1!$R$118,Sheet1!$L$119,Sheet1!$M$119,Sheet1!$Q$119,Sheet1!$R$119,Sheet1!$L$120,Sheet1!$M$120</definedName>
    <definedName name="QB_FORMULA_29" localSheetId="0" hidden="1">Sheet1!$Q$120,Sheet1!$R$120,Sheet1!$J$121,Sheet1!$K$121,Sheet1!$L$121,Sheet1!$M$121,Sheet1!$O$121,Sheet1!$P$121,Sheet1!$Q$121,Sheet1!$R$121,Sheet1!$T$121,Sheet1!$J$122,Sheet1!$K$122,Sheet1!$L$122,Sheet1!$M$122,Sheet1!$O$122</definedName>
    <definedName name="QB_FORMULA_3" localSheetId="0" hidden="1">Sheet1!$R$18,Sheet1!$L$19,Sheet1!$M$19,Sheet1!$Q$19,Sheet1!$R$19,Sheet1!$L$20,Sheet1!$M$20,Sheet1!$Q$20,Sheet1!$R$20,Sheet1!$L$21,Sheet1!$M$21,Sheet1!$Q$21,Sheet1!$R$21,Sheet1!$J$22,Sheet1!$K$22,Sheet1!$L$22</definedName>
    <definedName name="QB_FORMULA_30" localSheetId="0" hidden="1">Sheet1!$P$122,Sheet1!$Q$122,Sheet1!$R$122,Sheet1!$T$122,Sheet1!$L$124,Sheet1!$M$124,Sheet1!$Q$124,Sheet1!$R$124,Sheet1!$L$125,Sheet1!$M$125,Sheet1!$Q$125,Sheet1!$R$125,Sheet1!$L$126,Sheet1!$M$126,Sheet1!$Q$126,Sheet1!$R$126</definedName>
    <definedName name="QB_FORMULA_31" localSheetId="0" hidden="1">Sheet1!$L$127,Sheet1!$M$127,Sheet1!$Q$127,Sheet1!$R$127,Sheet1!$L$128,Sheet1!$M$128,Sheet1!$Q$128,Sheet1!$R$128,Sheet1!$L$129,Sheet1!$M$129,Sheet1!$Q$129,Sheet1!$R$129,Sheet1!$L$130,Sheet1!$M$130,Sheet1!$Q$130,Sheet1!$R$130</definedName>
    <definedName name="QB_FORMULA_32" localSheetId="0" hidden="1">Sheet1!$J$131,Sheet1!$K$131,Sheet1!$L$131,Sheet1!$M$131,Sheet1!$O$131,Sheet1!$P$131,Sheet1!$Q$131,Sheet1!$R$131,Sheet1!$T$131,Sheet1!$L$132,Sheet1!$M$132,Sheet1!$Q$132,Sheet1!$R$132,Sheet1!$J$133,Sheet1!$K$133,Sheet1!$L$133</definedName>
    <definedName name="QB_FORMULA_33" localSheetId="0" hidden="1">Sheet1!$M$133,Sheet1!$O$133,Sheet1!$P$133,Sheet1!$Q$133,Sheet1!$R$133,Sheet1!$T$133,Sheet1!#REF!,Sheet1!#REF!,Sheet1!#REF!,Sheet1!#REF!,Sheet1!#REF!,Sheet1!#REF!,Sheet1!#REF!,Sheet1!#REF!,Sheet1!#REF!,Sheet1!#REF!</definedName>
    <definedName name="QB_FORMULA_34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5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6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7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8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9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4" localSheetId="0" hidden="1">Sheet1!$M$22,Sheet1!$O$22,Sheet1!$P$22,Sheet1!$Q$22,Sheet1!$R$22,Sheet1!$T$22,Sheet1!$L$23,Sheet1!$M$23,Sheet1!$Q$23,Sheet1!$R$23,Sheet1!$L$24,Sheet1!$M$24,Sheet1!$Q$24,Sheet1!$R$24,Sheet1!$J$25,Sheet1!$K$25</definedName>
    <definedName name="QB_FORMULA_40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41" localSheetId="0" hidden="1">Sheet1!#REF!,Sheet1!#REF!,Sheet1!#REF!,Sheet1!#REF!,Sheet1!#REF!,Sheet1!#REF!,Sheet1!#REF!,Sheet1!#REF!,Sheet1!#REF!,Sheet1!#REF!,Sheet1!#REF!,Sheet1!#REF!,Sheet1!#REF!,Sheet1!#REF!,Sheet1!$J$134,Sheet1!$K$134</definedName>
    <definedName name="QB_FORMULA_42" localSheetId="0" hidden="1">Sheet1!$L$134,Sheet1!$M$134,Sheet1!$O$134,Sheet1!$P$134,Sheet1!$Q$134,Sheet1!$R$134,Sheet1!$T$134,Sheet1!$J$135,Sheet1!$K$135,Sheet1!$L$135,Sheet1!$M$135,Sheet1!$O$135,Sheet1!$P$135,Sheet1!$Q$135,Sheet1!$R$135,Sheet1!$T$135</definedName>
    <definedName name="QB_FORMULA_43" localSheetId="0" hidden="1">Sheet1!$J$136,Sheet1!$K$136,Sheet1!$L$136,Sheet1!$M$136,Sheet1!$O$136,Sheet1!$P$136,Sheet1!$Q$136,Sheet1!$R$136,Sheet1!$T$136</definedName>
    <definedName name="QB_FORMULA_5" localSheetId="0" hidden="1">Sheet1!$L$25,Sheet1!$M$25,Sheet1!$O$25,Sheet1!$P$25,Sheet1!$Q$25,Sheet1!$R$25,Sheet1!$T$25,Sheet1!$J$26,Sheet1!$K$26,Sheet1!$L$26,Sheet1!$M$26,Sheet1!$O$26,Sheet1!$P$26,Sheet1!$Q$26,Sheet1!$R$26,Sheet1!$T$26</definedName>
    <definedName name="QB_FORMULA_6" localSheetId="0" hidden="1">Sheet1!$L$31,Sheet1!$M$31,Sheet1!$Q$31,Sheet1!$R$31,Sheet1!$L$32,Sheet1!$M$32,Sheet1!$Q$32,Sheet1!$R$32,Sheet1!$L$33,Sheet1!$M$33,Sheet1!$Q$33,Sheet1!$R$33,Sheet1!$L$34,Sheet1!$M$34,Sheet1!$Q$34,Sheet1!$R$34</definedName>
    <definedName name="QB_FORMULA_7" localSheetId="0" hidden="1">Sheet1!$L$35,Sheet1!$M$35,Sheet1!$Q$35,Sheet1!$R$35,Sheet1!$L$36,Sheet1!$M$36,Sheet1!$Q$36,Sheet1!$R$36,Sheet1!$L$37,Sheet1!$M$37,Sheet1!$Q$37,Sheet1!$R$37,Sheet1!$L$38,Sheet1!$M$38,Sheet1!$Q$38,Sheet1!$R$38</definedName>
    <definedName name="QB_FORMULA_8" localSheetId="0" hidden="1">Sheet1!$L$39,Sheet1!$M$39,Sheet1!$Q$39,Sheet1!$R$39,Sheet1!$L$40,Sheet1!$M$40,Sheet1!$Q$40,Sheet1!$R$40,Sheet1!$L$41,Sheet1!$M$41,Sheet1!$Q$41,Sheet1!$R$41,Sheet1!$L$42,Sheet1!$M$42,Sheet1!$Q$42,Sheet1!$R$42</definedName>
    <definedName name="QB_FORMULA_9" localSheetId="0" hidden="1">Sheet1!$L$43,Sheet1!$M$43,Sheet1!$Q$43,Sheet1!$R$43,Sheet1!$L$44,Sheet1!$M$44,Sheet1!$Q$44,Sheet1!$R$44,Sheet1!$J$45,Sheet1!$K$45,Sheet1!$L$45,Sheet1!$M$45,Sheet1!$O$45,Sheet1!$P$45,Sheet1!$Q$45,Sheet1!$R$45</definedName>
    <definedName name="QB_ROW_10060" localSheetId="0" hidden="1">Sheet1!$G$76</definedName>
    <definedName name="QB_ROW_10360" localSheetId="0" hidden="1">Sheet1!$G$82</definedName>
    <definedName name="QB_ROW_11060" localSheetId="0" hidden="1">Sheet1!$G$30</definedName>
    <definedName name="QB_ROW_11360" localSheetId="0" hidden="1">Sheet1!$G$45</definedName>
    <definedName name="QB_ROW_122270" localSheetId="0" hidden="1">Sheet1!$H$108</definedName>
    <definedName name="QB_ROW_12270" localSheetId="0" hidden="1">Sheet1!$H$78</definedName>
    <definedName name="QB_ROW_123270" localSheetId="0" hidden="1">Sheet1!$H$109</definedName>
    <definedName name="QB_ROW_124270" localSheetId="0" hidden="1">Sheet1!$H$111</definedName>
    <definedName name="QB_ROW_125050" localSheetId="0" hidden="1">Sheet1!$F$88</definedName>
    <definedName name="QB_ROW_125350" localSheetId="0" hidden="1">Sheet1!$F$122</definedName>
    <definedName name="QB_ROW_127070" localSheetId="0" hidden="1">Sheet1!$H$90</definedName>
    <definedName name="QB_ROW_127370" localSheetId="0" hidden="1">Sheet1!$H$95</definedName>
    <definedName name="QB_ROW_128070" localSheetId="0" hidden="1">Sheet1!$H$96</definedName>
    <definedName name="QB_ROW_128370" localSheetId="0" hidden="1">Sheet1!$H$104</definedName>
    <definedName name="QB_ROW_129280" localSheetId="0" hidden="1">Sheet1!$I$98</definedName>
    <definedName name="QB_ROW_130060" localSheetId="0" hidden="1">Sheet1!$G$115</definedName>
    <definedName name="QB_ROW_130360" localSheetId="0" hidden="1">Sheet1!$G$121</definedName>
    <definedName name="QB_ROW_131280" localSheetId="0" hidden="1">Sheet1!$I$91</definedName>
    <definedName name="QB_ROW_132280" localSheetId="0" hidden="1">Sheet1!$I$92</definedName>
    <definedName name="QB_ROW_13260" localSheetId="0" hidden="1">Sheet1!$G$71</definedName>
    <definedName name="QB_ROW_133280" localSheetId="0" hidden="1">Sheet1!$I$93</definedName>
    <definedName name="QB_ROW_134280" localSheetId="0" hidden="1">Sheet1!$I$94</definedName>
    <definedName name="QB_ROW_135280" localSheetId="0" hidden="1">Sheet1!$I$97</definedName>
    <definedName name="QB_ROW_136280" localSheetId="0" hidden="1">Sheet1!$I$99</definedName>
    <definedName name="QB_ROW_137280" localSheetId="0" hidden="1">Sheet1!$I$102</definedName>
    <definedName name="QB_ROW_138270" localSheetId="0" hidden="1">Sheet1!$H$110</definedName>
    <definedName name="QB_ROW_139270" localSheetId="0" hidden="1">Sheet1!$H$112</definedName>
    <definedName name="QB_ROW_14260" localSheetId="0" hidden="1">Sheet1!$G$68</definedName>
    <definedName name="QB_ROW_150050" localSheetId="0" hidden="1">Sheet1!$F$54</definedName>
    <definedName name="QB_ROW_150350" localSheetId="0" hidden="1">Sheet1!$F$57</definedName>
    <definedName name="QB_ROW_151260" localSheetId="0" hidden="1">Sheet1!$G$55</definedName>
    <definedName name="QB_ROW_152260" localSheetId="0" hidden="1">Sheet1!$G$56</definedName>
    <definedName name="QB_ROW_15270" localSheetId="0" hidden="1">Sheet1!$H$79</definedName>
    <definedName name="QB_ROW_16270" localSheetId="0" hidden="1">Sheet1!$H$117</definedName>
    <definedName name="QB_ROW_164270" localSheetId="0" hidden="1">Sheet1!$H$40</definedName>
    <definedName name="QB_ROW_165280" localSheetId="0" hidden="1">Sheet1!$I$101</definedName>
    <definedName name="QB_ROW_166250" localSheetId="0" hidden="1">Sheet1!$F$15</definedName>
    <definedName name="QB_ROW_170250" localSheetId="0" hidden="1">Sheet1!$F$16</definedName>
    <definedName name="QB_ROW_17260" localSheetId="0" hidden="1">Sheet1!$G$61</definedName>
    <definedName name="QB_ROW_180260" localSheetId="0" hidden="1">Sheet1!$G$52</definedName>
    <definedName name="QB_ROW_18060" localSheetId="0" hidden="1">Sheet1!$G$89</definedName>
    <definedName name="QB_ROW_181260" localSheetId="0" hidden="1">Sheet1!$G$59</definedName>
    <definedName name="QB_ROW_182260" localSheetId="0" hidden="1">Sheet1!$G$60</definedName>
    <definedName name="QB_ROW_18301" localSheetId="0" hidden="1">Sheet1!$A$136</definedName>
    <definedName name="QB_ROW_183270" localSheetId="0" hidden="1">Sheet1!$H$80</definedName>
    <definedName name="QB_ROW_18360" localSheetId="0" hidden="1">Sheet1!$G$105</definedName>
    <definedName name="QB_ROW_184260" localSheetId="0" hidden="1">Sheet1!$G$83</definedName>
    <definedName name="QB_ROW_186250" localSheetId="0" hidden="1">Sheet1!#REF!</definedName>
    <definedName name="QB_ROW_189260" localSheetId="0" hidden="1">Sheet1!$G$73</definedName>
    <definedName name="QB_ROW_19011" localSheetId="0" hidden="1">Sheet1!$B$4</definedName>
    <definedName name="QB_ROW_192260" localSheetId="0" hidden="1">Sheet1!$G$8</definedName>
    <definedName name="QB_ROW_19260" localSheetId="0" hidden="1">Sheet1!$G$75</definedName>
    <definedName name="QB_ROW_19311" localSheetId="0" hidden="1">Sheet1!$B$135</definedName>
    <definedName name="QB_ROW_197350" localSheetId="0" hidden="1">Sheet1!$F$87</definedName>
    <definedName name="QB_ROW_198270" localSheetId="0" hidden="1">Sheet1!$H$42</definedName>
    <definedName name="QB_ROW_200250" localSheetId="0" hidden="1">Sheet1!$F$17</definedName>
    <definedName name="QB_ROW_20031" localSheetId="0" hidden="1">Sheet1!$D$5</definedName>
    <definedName name="QB_ROW_202250" localSheetId="0" hidden="1">Sheet1!$F$18</definedName>
    <definedName name="QB_ROW_20260" localSheetId="0" hidden="1">Sheet1!$G$72</definedName>
    <definedName name="QB_ROW_20331" localSheetId="0" hidden="1">Sheet1!$D$25</definedName>
    <definedName name="QB_ROW_209250" localSheetId="0" hidden="1">Sheet1!#REF!</definedName>
    <definedName name="QB_ROW_210250" localSheetId="0" hidden="1">Sheet1!#REF!</definedName>
    <definedName name="QB_ROW_21031" localSheetId="0" hidden="1">Sheet1!$D$27</definedName>
    <definedName name="QB_ROW_213250" localSheetId="0" hidden="1">Sheet1!#REF!</definedName>
    <definedName name="QB_ROW_21331" localSheetId="0" hidden="1">Sheet1!$D$134</definedName>
    <definedName name="QB_ROW_216270" localSheetId="0" hidden="1">Sheet1!$H$43</definedName>
    <definedName name="QB_ROW_217270" localSheetId="0" hidden="1">Sheet1!$H$81</definedName>
    <definedName name="QB_ROW_218270" localSheetId="0" hidden="1">Sheet1!$H$113</definedName>
    <definedName name="QB_ROW_219260" localSheetId="0" hidden="1">Sheet1!$G$129</definedName>
    <definedName name="QB_ROW_220260" localSheetId="0" hidden="1">Sheet1!$G$130</definedName>
    <definedName name="QB_ROW_221250" localSheetId="0" hidden="1">Sheet1!#REF!</definedName>
    <definedName name="QB_ROW_222250" localSheetId="0" hidden="1">Sheet1!#REF!</definedName>
    <definedName name="QB_ROW_2260" localSheetId="0" hidden="1">Sheet1!$G$46</definedName>
    <definedName name="QB_ROW_226250" localSheetId="0" hidden="1">Sheet1!#REF!</definedName>
    <definedName name="QB_ROW_23060" localSheetId="0" hidden="1">Sheet1!$G$62</definedName>
    <definedName name="QB_ROW_23360" localSheetId="0" hidden="1">Sheet1!$G$66</definedName>
    <definedName name="QB_ROW_238270" localSheetId="0" hidden="1">Sheet1!$H$41</definedName>
    <definedName name="QB_ROW_239260" localSheetId="0" hidden="1">Sheet1!$G$125</definedName>
    <definedName name="QB_ROW_240260" localSheetId="0" hidden="1">Sheet1!$G$126</definedName>
    <definedName name="QB_ROW_24260" localSheetId="0" hidden="1">Sheet1!$G$74</definedName>
    <definedName name="QB_ROW_245260" localSheetId="0" hidden="1">Sheet1!$G$84</definedName>
    <definedName name="QB_ROW_247270" localSheetId="0" hidden="1">Sheet1!$H$44</definedName>
    <definedName name="QB_ROW_249260" localSheetId="0" hidden="1">Sheet1!$G$10</definedName>
    <definedName name="QB_ROW_260270" localSheetId="0" hidden="1">Sheet1!$H$65</definedName>
    <definedName name="QB_ROW_26270" localSheetId="0" hidden="1">Sheet1!$H$118</definedName>
    <definedName name="QB_ROW_266270" localSheetId="0" hidden="1">Sheet1!$H$36</definedName>
    <definedName name="QB_ROW_267270" localSheetId="0" hidden="1">Sheet1!$H$37</definedName>
    <definedName name="QB_ROW_268260" localSheetId="0" hidden="1">Sheet1!$G$50</definedName>
    <definedName name="QB_ROW_270270" localSheetId="0" hidden="1">Sheet1!$H$63</definedName>
    <definedName name="QB_ROW_276250" localSheetId="0" hidden="1">Sheet1!$F$13</definedName>
    <definedName name="QB_ROW_277250" localSheetId="0" hidden="1">Sheet1!#REF!</definedName>
    <definedName name="QB_ROW_278250" localSheetId="0" hidden="1">Sheet1!#REF!</definedName>
    <definedName name="QB_ROW_279270" localSheetId="0" hidden="1">Sheet1!$H$64</definedName>
    <definedName name="QB_ROW_282260" localSheetId="0" hidden="1">Sheet1!$G$11</definedName>
    <definedName name="QB_ROW_28270" localSheetId="0" hidden="1">Sheet1!$H$116</definedName>
    <definedName name="QB_ROW_287250" localSheetId="0" hidden="1">Sheet1!$F$19</definedName>
    <definedName name="QB_ROW_288270" localSheetId="0" hidden="1">Sheet1!$H$32</definedName>
    <definedName name="QB_ROW_289270" localSheetId="0" hidden="1">Sheet1!$H$33</definedName>
    <definedName name="QB_ROW_290250" localSheetId="0" hidden="1">Sheet1!#REF!</definedName>
    <definedName name="QB_ROW_295040" localSheetId="0" hidden="1">Sheet1!#REF!</definedName>
    <definedName name="QB_ROW_295340" localSheetId="0" hidden="1">Sheet1!#REF!</definedName>
    <definedName name="QB_ROW_296040" localSheetId="0" hidden="1">Sheet1!#REF!</definedName>
    <definedName name="QB_ROW_296340" localSheetId="0" hidden="1">Sheet1!#REF!</definedName>
    <definedName name="QB_ROW_297250" localSheetId="0" hidden="1">Sheet1!#REF!</definedName>
    <definedName name="QB_ROW_298250" localSheetId="0" hidden="1">Sheet1!#REF!</definedName>
    <definedName name="QB_ROW_299250" localSheetId="0" hidden="1">Sheet1!#REF!</definedName>
    <definedName name="QB_ROW_300250" localSheetId="0" hidden="1">Sheet1!#REF!</definedName>
    <definedName name="QB_ROW_301250" localSheetId="0" hidden="1">Sheet1!#REF!</definedName>
    <definedName name="QB_ROW_302250" localSheetId="0" hidden="1">Sheet1!#REF!</definedName>
    <definedName name="QB_ROW_30270" localSheetId="0" hidden="1">Sheet1!$H$119</definedName>
    <definedName name="QB_ROW_305040" localSheetId="0" hidden="1">Sheet1!#REF!</definedName>
    <definedName name="QB_ROW_305340" localSheetId="0" hidden="1">Sheet1!#REF!</definedName>
    <definedName name="QB_ROW_306250" localSheetId="0" hidden="1">Sheet1!#REF!</definedName>
    <definedName name="QB_ROW_307250" localSheetId="0" hidden="1">Sheet1!#REF!</definedName>
    <definedName name="QB_ROW_309270" localSheetId="0" hidden="1">Sheet1!$H$107</definedName>
    <definedName name="QB_ROW_310250" localSheetId="0" hidden="1">Sheet1!#REF!</definedName>
    <definedName name="QB_ROW_311260" localSheetId="0" hidden="1">Sheet1!$G$51</definedName>
    <definedName name="QB_ROW_31270" localSheetId="0" hidden="1">Sheet1!$H$120</definedName>
    <definedName name="QB_ROW_313260" localSheetId="0" hidden="1">Sheet1!$G$85</definedName>
    <definedName name="QB_ROW_314250" localSheetId="0" hidden="1">Sheet1!#REF!</definedName>
    <definedName name="QB_ROW_315250" localSheetId="0" hidden="1">Sheet1!#REF!</definedName>
    <definedName name="QB_ROW_318250" localSheetId="0" hidden="1">Sheet1!#REF!</definedName>
    <definedName name="QB_ROW_32060" localSheetId="0" hidden="1">Sheet1!$G$106</definedName>
    <definedName name="QB_ROW_32360" localSheetId="0" hidden="1">Sheet1!$G$114</definedName>
    <definedName name="QB_ROW_325250" localSheetId="0" hidden="1">Sheet1!$F$20</definedName>
    <definedName name="QB_ROW_326270" localSheetId="0" hidden="1">Sheet1!$H$34</definedName>
    <definedName name="QB_ROW_327250" localSheetId="0" hidden="1">Sheet1!#REF!</definedName>
    <definedName name="QB_ROW_328250" localSheetId="0" hidden="1">Sheet1!#REF!</definedName>
    <definedName name="QB_ROW_329250" localSheetId="0" hidden="1">Sheet1!#REF!</definedName>
    <definedName name="QB_ROW_33260" localSheetId="0" hidden="1">Sheet1!$G$48</definedName>
    <definedName name="QB_ROW_34240" localSheetId="0" hidden="1">Sheet1!$E$23</definedName>
    <definedName name="QB_ROW_345250" localSheetId="0" hidden="1">Sheet1!$F$21</definedName>
    <definedName name="QB_ROW_349250" localSheetId="0" hidden="1">Sheet1!$F$14</definedName>
    <definedName name="QB_ROW_350260" localSheetId="0" hidden="1">Sheet1!$G$49</definedName>
    <definedName name="QB_ROW_35260" localSheetId="0" hidden="1">Sheet1!$G$9</definedName>
    <definedName name="QB_ROW_354280" localSheetId="0" hidden="1">Sheet1!$I$103</definedName>
    <definedName name="QB_ROW_37050" localSheetId="0" hidden="1">Sheet1!$F$7</definedName>
    <definedName name="QB_ROW_37350" localSheetId="0" hidden="1">Sheet1!$F$12</definedName>
    <definedName name="QB_ROW_38240" localSheetId="0" hidden="1">Sheet1!$E$24</definedName>
    <definedName name="QB_ROW_56050" localSheetId="0" hidden="1">Sheet1!$F$29</definedName>
    <definedName name="QB_ROW_56350" localSheetId="0" hidden="1">Sheet1!$F$53</definedName>
    <definedName name="QB_ROW_57050" localSheetId="0" hidden="1">Sheet1!$F$58</definedName>
    <definedName name="QB_ROW_57350" localSheetId="0" hidden="1">Sheet1!$F$86</definedName>
    <definedName name="QB_ROW_58040" localSheetId="0" hidden="1">Sheet1!$E$28</definedName>
    <definedName name="QB_ROW_58340" localSheetId="0" hidden="1">Sheet1!$E$133</definedName>
    <definedName name="QB_ROW_59040" localSheetId="0" hidden="1">Sheet1!#REF!</definedName>
    <definedName name="QB_ROW_59340" localSheetId="0" hidden="1">Sheet1!#REF!</definedName>
    <definedName name="QB_ROW_62270" localSheetId="0" hidden="1">Sheet1!$H$31</definedName>
    <definedName name="QB_ROW_63270" localSheetId="0" hidden="1">Sheet1!$H$39</definedName>
    <definedName name="QB_ROW_64270" localSheetId="0" hidden="1">Sheet1!$H$35</definedName>
    <definedName name="QB_ROW_65270" localSheetId="0" hidden="1">Sheet1!$H$38</definedName>
    <definedName name="QB_ROW_68040" localSheetId="0" hidden="1">Sheet1!$E$6</definedName>
    <definedName name="QB_ROW_68340" localSheetId="0" hidden="1">Sheet1!$E$22</definedName>
    <definedName name="QB_ROW_69260" localSheetId="0" hidden="1">Sheet1!$G$70</definedName>
    <definedName name="QB_ROW_70260" localSheetId="0" hidden="1">Sheet1!$G$69</definedName>
    <definedName name="QB_ROW_71050" localSheetId="0" hidden="1">Sheet1!$F$123</definedName>
    <definedName name="QB_ROW_71350" localSheetId="0" hidden="1">Sheet1!$F$131</definedName>
    <definedName name="QB_ROW_72260" localSheetId="0" hidden="1">Sheet1!$G$124</definedName>
    <definedName name="QB_ROW_7260" localSheetId="0" hidden="1">Sheet1!$G$67</definedName>
    <definedName name="QB_ROW_73260" localSheetId="0" hidden="1">Sheet1!$G$127</definedName>
    <definedName name="QB_ROW_74260" localSheetId="0" hidden="1">Sheet1!$G$128</definedName>
    <definedName name="QB_ROW_8270" localSheetId="0" hidden="1">Sheet1!$H$77</definedName>
    <definedName name="QB_ROW_86321" localSheetId="0" hidden="1">Sheet1!$C$26</definedName>
    <definedName name="QB_ROW_90280" localSheetId="0" hidden="1">Sheet1!$I$100</definedName>
    <definedName name="QB_ROW_9360" localSheetId="0" hidden="1">Sheet1!$G$47</definedName>
    <definedName name="QB_ROW_95250" localSheetId="0" hidden="1">Sheet1!$F$132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20211231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TRUE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TRUE</definedName>
    <definedName name="QBREPORTCOMPARECOL_YTDBUDGET" localSheetId="0">TRUE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273</definedName>
    <definedName name="QBROWHEADERS" localSheetId="0">9</definedName>
    <definedName name="QBSTARTDATE" localSheetId="0">20211101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5" i="1" l="1"/>
  <c r="O104" i="1"/>
  <c r="P104" i="1"/>
  <c r="P105" i="1" s="1"/>
  <c r="R132" i="1" l="1"/>
  <c r="Q132" i="1"/>
  <c r="M132" i="1"/>
  <c r="L132" i="1"/>
  <c r="T131" i="1"/>
  <c r="P131" i="1"/>
  <c r="O131" i="1"/>
  <c r="K131" i="1"/>
  <c r="J131" i="1"/>
  <c r="R130" i="1"/>
  <c r="Q130" i="1"/>
  <c r="M130" i="1"/>
  <c r="L130" i="1"/>
  <c r="R129" i="1"/>
  <c r="Q129" i="1"/>
  <c r="M129" i="1"/>
  <c r="L129" i="1"/>
  <c r="R128" i="1"/>
  <c r="Q128" i="1"/>
  <c r="M128" i="1"/>
  <c r="L128" i="1"/>
  <c r="R127" i="1"/>
  <c r="Q127" i="1"/>
  <c r="M127" i="1"/>
  <c r="L127" i="1"/>
  <c r="R126" i="1"/>
  <c r="Q126" i="1"/>
  <c r="M126" i="1"/>
  <c r="L126" i="1"/>
  <c r="R125" i="1"/>
  <c r="Q125" i="1"/>
  <c r="M125" i="1"/>
  <c r="L125" i="1"/>
  <c r="R124" i="1"/>
  <c r="Q124" i="1"/>
  <c r="M124" i="1"/>
  <c r="L124" i="1"/>
  <c r="T121" i="1"/>
  <c r="P121" i="1"/>
  <c r="O121" i="1"/>
  <c r="K121" i="1"/>
  <c r="J121" i="1"/>
  <c r="L121" i="1" s="1"/>
  <c r="R120" i="1"/>
  <c r="Q120" i="1"/>
  <c r="M120" i="1"/>
  <c r="L120" i="1"/>
  <c r="R119" i="1"/>
  <c r="Q119" i="1"/>
  <c r="M119" i="1"/>
  <c r="L119" i="1"/>
  <c r="R118" i="1"/>
  <c r="Q118" i="1"/>
  <c r="M118" i="1"/>
  <c r="L118" i="1"/>
  <c r="R117" i="1"/>
  <c r="Q117" i="1"/>
  <c r="M117" i="1"/>
  <c r="L117" i="1"/>
  <c r="R116" i="1"/>
  <c r="Q116" i="1"/>
  <c r="M116" i="1"/>
  <c r="L116" i="1"/>
  <c r="T114" i="1"/>
  <c r="P114" i="1"/>
  <c r="R114" i="1" s="1"/>
  <c r="O114" i="1"/>
  <c r="K114" i="1"/>
  <c r="J114" i="1"/>
  <c r="R113" i="1"/>
  <c r="Q113" i="1"/>
  <c r="M113" i="1"/>
  <c r="L113" i="1"/>
  <c r="R112" i="1"/>
  <c r="Q112" i="1"/>
  <c r="M112" i="1"/>
  <c r="L112" i="1"/>
  <c r="R111" i="1"/>
  <c r="Q111" i="1"/>
  <c r="M111" i="1"/>
  <c r="L111" i="1"/>
  <c r="R110" i="1"/>
  <c r="Q110" i="1"/>
  <c r="M110" i="1"/>
  <c r="L110" i="1"/>
  <c r="R109" i="1"/>
  <c r="Q109" i="1"/>
  <c r="M109" i="1"/>
  <c r="L109" i="1"/>
  <c r="R108" i="1"/>
  <c r="Q108" i="1"/>
  <c r="M108" i="1"/>
  <c r="L108" i="1"/>
  <c r="R107" i="1"/>
  <c r="Q107" i="1"/>
  <c r="M107" i="1"/>
  <c r="L107" i="1"/>
  <c r="T104" i="1"/>
  <c r="K104" i="1"/>
  <c r="J104" i="1"/>
  <c r="R103" i="1"/>
  <c r="Q103" i="1"/>
  <c r="M103" i="1"/>
  <c r="L103" i="1"/>
  <c r="R102" i="1"/>
  <c r="Q102" i="1"/>
  <c r="M102" i="1"/>
  <c r="L102" i="1"/>
  <c r="R101" i="1"/>
  <c r="Q101" i="1"/>
  <c r="M101" i="1"/>
  <c r="L101" i="1"/>
  <c r="R100" i="1"/>
  <c r="Q100" i="1"/>
  <c r="M100" i="1"/>
  <c r="L100" i="1"/>
  <c r="R99" i="1"/>
  <c r="Q99" i="1"/>
  <c r="M99" i="1"/>
  <c r="L99" i="1"/>
  <c r="R98" i="1"/>
  <c r="Q98" i="1"/>
  <c r="M98" i="1"/>
  <c r="L98" i="1"/>
  <c r="R97" i="1"/>
  <c r="Q97" i="1"/>
  <c r="M97" i="1"/>
  <c r="L97" i="1"/>
  <c r="T95" i="1"/>
  <c r="P95" i="1"/>
  <c r="O95" i="1"/>
  <c r="K95" i="1"/>
  <c r="M95" i="1" s="1"/>
  <c r="J95" i="1"/>
  <c r="R94" i="1"/>
  <c r="Q94" i="1"/>
  <c r="M94" i="1"/>
  <c r="L94" i="1"/>
  <c r="R93" i="1"/>
  <c r="Q93" i="1"/>
  <c r="M93" i="1"/>
  <c r="L93" i="1"/>
  <c r="R92" i="1"/>
  <c r="Q92" i="1"/>
  <c r="M92" i="1"/>
  <c r="L92" i="1"/>
  <c r="R91" i="1"/>
  <c r="Q91" i="1"/>
  <c r="M91" i="1"/>
  <c r="L91" i="1"/>
  <c r="R87" i="1"/>
  <c r="Q87" i="1"/>
  <c r="M87" i="1"/>
  <c r="L87" i="1"/>
  <c r="R85" i="1"/>
  <c r="Q85" i="1"/>
  <c r="M85" i="1"/>
  <c r="L85" i="1"/>
  <c r="R84" i="1"/>
  <c r="Q84" i="1"/>
  <c r="M84" i="1"/>
  <c r="L84" i="1"/>
  <c r="R83" i="1"/>
  <c r="Q83" i="1"/>
  <c r="M83" i="1"/>
  <c r="L83" i="1"/>
  <c r="T82" i="1"/>
  <c r="P82" i="1"/>
  <c r="O82" i="1"/>
  <c r="K82" i="1"/>
  <c r="J82" i="1"/>
  <c r="R81" i="1"/>
  <c r="Q81" i="1"/>
  <c r="M81" i="1"/>
  <c r="L81" i="1"/>
  <c r="R80" i="1"/>
  <c r="Q80" i="1"/>
  <c r="M80" i="1"/>
  <c r="L80" i="1"/>
  <c r="R79" i="1"/>
  <c r="Q79" i="1"/>
  <c r="M79" i="1"/>
  <c r="L79" i="1"/>
  <c r="R78" i="1"/>
  <c r="Q78" i="1"/>
  <c r="M78" i="1"/>
  <c r="L78" i="1"/>
  <c r="R77" i="1"/>
  <c r="Q77" i="1"/>
  <c r="M77" i="1"/>
  <c r="L77" i="1"/>
  <c r="R75" i="1"/>
  <c r="Q75" i="1"/>
  <c r="M75" i="1"/>
  <c r="L75" i="1"/>
  <c r="R74" i="1"/>
  <c r="Q74" i="1"/>
  <c r="M74" i="1"/>
  <c r="L74" i="1"/>
  <c r="R73" i="1"/>
  <c r="Q73" i="1"/>
  <c r="M73" i="1"/>
  <c r="L73" i="1"/>
  <c r="R72" i="1"/>
  <c r="Q72" i="1"/>
  <c r="M72" i="1"/>
  <c r="L72" i="1"/>
  <c r="R71" i="1"/>
  <c r="Q71" i="1"/>
  <c r="M71" i="1"/>
  <c r="L71" i="1"/>
  <c r="R70" i="1"/>
  <c r="Q70" i="1"/>
  <c r="M70" i="1"/>
  <c r="L70" i="1"/>
  <c r="R69" i="1"/>
  <c r="Q69" i="1"/>
  <c r="M69" i="1"/>
  <c r="L69" i="1"/>
  <c r="R68" i="1"/>
  <c r="Q68" i="1"/>
  <c r="M68" i="1"/>
  <c r="L68" i="1"/>
  <c r="R67" i="1"/>
  <c r="Q67" i="1"/>
  <c r="M67" i="1"/>
  <c r="L67" i="1"/>
  <c r="T66" i="1"/>
  <c r="P66" i="1"/>
  <c r="P86" i="1" s="1"/>
  <c r="O66" i="1"/>
  <c r="K66" i="1"/>
  <c r="J66" i="1"/>
  <c r="R65" i="1"/>
  <c r="Q65" i="1"/>
  <c r="M65" i="1"/>
  <c r="L65" i="1"/>
  <c r="R64" i="1"/>
  <c r="Q64" i="1"/>
  <c r="M64" i="1"/>
  <c r="L64" i="1"/>
  <c r="R63" i="1"/>
  <c r="Q63" i="1"/>
  <c r="M63" i="1"/>
  <c r="L63" i="1"/>
  <c r="R61" i="1"/>
  <c r="Q61" i="1"/>
  <c r="M61" i="1"/>
  <c r="L61" i="1"/>
  <c r="R60" i="1"/>
  <c r="Q60" i="1"/>
  <c r="M60" i="1"/>
  <c r="L60" i="1"/>
  <c r="R59" i="1"/>
  <c r="Q59" i="1"/>
  <c r="M59" i="1"/>
  <c r="L59" i="1"/>
  <c r="T57" i="1"/>
  <c r="P57" i="1"/>
  <c r="O57" i="1"/>
  <c r="K57" i="1"/>
  <c r="J57" i="1"/>
  <c r="R56" i="1"/>
  <c r="Q56" i="1"/>
  <c r="M56" i="1"/>
  <c r="L56" i="1"/>
  <c r="R55" i="1"/>
  <c r="Q55" i="1"/>
  <c r="M55" i="1"/>
  <c r="L55" i="1"/>
  <c r="R52" i="1"/>
  <c r="Q52" i="1"/>
  <c r="M52" i="1"/>
  <c r="L52" i="1"/>
  <c r="R51" i="1"/>
  <c r="Q51" i="1"/>
  <c r="M51" i="1"/>
  <c r="L51" i="1"/>
  <c r="R50" i="1"/>
  <c r="Q50" i="1"/>
  <c r="M50" i="1"/>
  <c r="L50" i="1"/>
  <c r="R49" i="1"/>
  <c r="Q49" i="1"/>
  <c r="M49" i="1"/>
  <c r="L49" i="1"/>
  <c r="R48" i="1"/>
  <c r="Q48" i="1"/>
  <c r="M48" i="1"/>
  <c r="L48" i="1"/>
  <c r="R47" i="1"/>
  <c r="Q47" i="1"/>
  <c r="M47" i="1"/>
  <c r="L47" i="1"/>
  <c r="R46" i="1"/>
  <c r="Q46" i="1"/>
  <c r="M46" i="1"/>
  <c r="L46" i="1"/>
  <c r="T45" i="1"/>
  <c r="T53" i="1" s="1"/>
  <c r="P45" i="1"/>
  <c r="P53" i="1" s="1"/>
  <c r="O45" i="1"/>
  <c r="K45" i="1"/>
  <c r="K53" i="1" s="1"/>
  <c r="J45" i="1"/>
  <c r="J53" i="1" s="1"/>
  <c r="R44" i="1"/>
  <c r="Q44" i="1"/>
  <c r="M44" i="1"/>
  <c r="L44" i="1"/>
  <c r="R43" i="1"/>
  <c r="Q43" i="1"/>
  <c r="M43" i="1"/>
  <c r="L43" i="1"/>
  <c r="R42" i="1"/>
  <c r="Q42" i="1"/>
  <c r="M42" i="1"/>
  <c r="L42" i="1"/>
  <c r="R41" i="1"/>
  <c r="Q41" i="1"/>
  <c r="M41" i="1"/>
  <c r="L41" i="1"/>
  <c r="R40" i="1"/>
  <c r="Q40" i="1"/>
  <c r="M40" i="1"/>
  <c r="L40" i="1"/>
  <c r="R39" i="1"/>
  <c r="Q39" i="1"/>
  <c r="M39" i="1"/>
  <c r="L39" i="1"/>
  <c r="R38" i="1"/>
  <c r="Q38" i="1"/>
  <c r="M38" i="1"/>
  <c r="L38" i="1"/>
  <c r="R37" i="1"/>
  <c r="Q37" i="1"/>
  <c r="M37" i="1"/>
  <c r="L37" i="1"/>
  <c r="R36" i="1"/>
  <c r="Q36" i="1"/>
  <c r="M36" i="1"/>
  <c r="L36" i="1"/>
  <c r="R35" i="1"/>
  <c r="Q35" i="1"/>
  <c r="M35" i="1"/>
  <c r="L35" i="1"/>
  <c r="R34" i="1"/>
  <c r="Q34" i="1"/>
  <c r="M34" i="1"/>
  <c r="L34" i="1"/>
  <c r="R33" i="1"/>
  <c r="Q33" i="1"/>
  <c r="M33" i="1"/>
  <c r="L33" i="1"/>
  <c r="R32" i="1"/>
  <c r="Q32" i="1"/>
  <c r="M32" i="1"/>
  <c r="L32" i="1"/>
  <c r="R31" i="1"/>
  <c r="Q31" i="1"/>
  <c r="M31" i="1"/>
  <c r="L31" i="1"/>
  <c r="R24" i="1"/>
  <c r="Q24" i="1"/>
  <c r="M24" i="1"/>
  <c r="L24" i="1"/>
  <c r="R23" i="1"/>
  <c r="Q23" i="1"/>
  <c r="M23" i="1"/>
  <c r="L23" i="1"/>
  <c r="R21" i="1"/>
  <c r="Q21" i="1"/>
  <c r="M21" i="1"/>
  <c r="L21" i="1"/>
  <c r="R20" i="1"/>
  <c r="Q20" i="1"/>
  <c r="M20" i="1"/>
  <c r="L20" i="1"/>
  <c r="R19" i="1"/>
  <c r="Q19" i="1"/>
  <c r="M19" i="1"/>
  <c r="L19" i="1"/>
  <c r="R18" i="1"/>
  <c r="Q18" i="1"/>
  <c r="M18" i="1"/>
  <c r="L18" i="1"/>
  <c r="R17" i="1"/>
  <c r="Q17" i="1"/>
  <c r="M17" i="1"/>
  <c r="L17" i="1"/>
  <c r="R16" i="1"/>
  <c r="Q16" i="1"/>
  <c r="M16" i="1"/>
  <c r="L16" i="1"/>
  <c r="R15" i="1"/>
  <c r="Q15" i="1"/>
  <c r="M15" i="1"/>
  <c r="L15" i="1"/>
  <c r="R14" i="1"/>
  <c r="Q14" i="1"/>
  <c r="M14" i="1"/>
  <c r="L14" i="1"/>
  <c r="R13" i="1"/>
  <c r="Q13" i="1"/>
  <c r="M13" i="1"/>
  <c r="L13" i="1"/>
  <c r="T12" i="1"/>
  <c r="T22" i="1" s="1"/>
  <c r="T25" i="1" s="1"/>
  <c r="T26" i="1" s="1"/>
  <c r="P12" i="1"/>
  <c r="O12" i="1"/>
  <c r="O22" i="1" s="1"/>
  <c r="O25" i="1" s="1"/>
  <c r="O26" i="1" s="1"/>
  <c r="K12" i="1"/>
  <c r="K22" i="1" s="1"/>
  <c r="J12" i="1"/>
  <c r="J22" i="1" s="1"/>
  <c r="R11" i="1"/>
  <c r="Q11" i="1"/>
  <c r="M11" i="1"/>
  <c r="L11" i="1"/>
  <c r="R10" i="1"/>
  <c r="Q10" i="1"/>
  <c r="M10" i="1"/>
  <c r="L10" i="1"/>
  <c r="R9" i="1"/>
  <c r="Q9" i="1"/>
  <c r="M9" i="1"/>
  <c r="L9" i="1"/>
  <c r="R8" i="1"/>
  <c r="Q8" i="1"/>
  <c r="M8" i="1"/>
  <c r="L8" i="1"/>
  <c r="J86" i="1" l="1"/>
  <c r="O122" i="1"/>
  <c r="L104" i="1"/>
  <c r="T86" i="1"/>
  <c r="L95" i="1"/>
  <c r="Q45" i="1"/>
  <c r="M104" i="1"/>
  <c r="R45" i="1"/>
  <c r="R57" i="1"/>
  <c r="R104" i="1"/>
  <c r="K105" i="1"/>
  <c r="K122" i="1" s="1"/>
  <c r="M114" i="1"/>
  <c r="Q131" i="1"/>
  <c r="K86" i="1"/>
  <c r="L82" i="1"/>
  <c r="L57" i="1"/>
  <c r="R95" i="1"/>
  <c r="R121" i="1"/>
  <c r="Q12" i="1"/>
  <c r="Q57" i="1"/>
  <c r="Q66" i="1"/>
  <c r="M82" i="1"/>
  <c r="T105" i="1"/>
  <c r="T122" i="1" s="1"/>
  <c r="J105" i="1"/>
  <c r="J122" i="1" s="1"/>
  <c r="L131" i="1"/>
  <c r="L114" i="1"/>
  <c r="L53" i="1"/>
  <c r="Q82" i="1"/>
  <c r="Q104" i="1"/>
  <c r="Q114" i="1"/>
  <c r="M121" i="1"/>
  <c r="R131" i="1"/>
  <c r="L22" i="1"/>
  <c r="J25" i="1"/>
  <c r="M22" i="1"/>
  <c r="K25" i="1"/>
  <c r="M53" i="1"/>
  <c r="Q121" i="1"/>
  <c r="R12" i="1"/>
  <c r="M45" i="1"/>
  <c r="R82" i="1"/>
  <c r="O86" i="1"/>
  <c r="Q86" i="1" s="1"/>
  <c r="L12" i="1"/>
  <c r="P22" i="1"/>
  <c r="R66" i="1"/>
  <c r="Q95" i="1"/>
  <c r="L45" i="1"/>
  <c r="M57" i="1"/>
  <c r="M131" i="1"/>
  <c r="M12" i="1"/>
  <c r="O53" i="1"/>
  <c r="L66" i="1"/>
  <c r="M66" i="1"/>
  <c r="T133" i="1" l="1"/>
  <c r="T134" i="1" s="1"/>
  <c r="T135" i="1" s="1"/>
  <c r="T136" i="1" s="1"/>
  <c r="R105" i="1"/>
  <c r="P122" i="1"/>
  <c r="Q122" i="1" s="1"/>
  <c r="K133" i="1"/>
  <c r="K134" i="1" s="1"/>
  <c r="L122" i="1"/>
  <c r="M105" i="1"/>
  <c r="M86" i="1"/>
  <c r="L86" i="1"/>
  <c r="J133" i="1"/>
  <c r="J134" i="1" s="1"/>
  <c r="M134" i="1" s="1"/>
  <c r="L105" i="1"/>
  <c r="Q105" i="1"/>
  <c r="M122" i="1"/>
  <c r="R86" i="1"/>
  <c r="K26" i="1"/>
  <c r="M25" i="1"/>
  <c r="R22" i="1"/>
  <c r="P25" i="1"/>
  <c r="O133" i="1"/>
  <c r="O134" i="1" s="1"/>
  <c r="O135" i="1" s="1"/>
  <c r="Q53" i="1"/>
  <c r="L25" i="1"/>
  <c r="J26" i="1"/>
  <c r="R53" i="1"/>
  <c r="Q22" i="1"/>
  <c r="R122" i="1" l="1"/>
  <c r="P133" i="1"/>
  <c r="P134" i="1" s="1"/>
  <c r="R134" i="1" s="1"/>
  <c r="M133" i="1"/>
  <c r="L133" i="1"/>
  <c r="L26" i="1"/>
  <c r="J135" i="1"/>
  <c r="L134" i="1"/>
  <c r="P26" i="1"/>
  <c r="R25" i="1"/>
  <c r="Q25" i="1"/>
  <c r="K135" i="1"/>
  <c r="M26" i="1"/>
  <c r="R133" i="1" l="1"/>
  <c r="Q133" i="1"/>
  <c r="K136" i="1"/>
  <c r="M135" i="1"/>
  <c r="Q134" i="1"/>
  <c r="P135" i="1"/>
  <c r="R26" i="1"/>
  <c r="Q26" i="1"/>
  <c r="J136" i="1"/>
  <c r="L136" i="1" s="1"/>
  <c r="L135" i="1"/>
  <c r="M136" i="1" l="1"/>
  <c r="P136" i="1"/>
  <c r="R135" i="1"/>
  <c r="Q135" i="1"/>
  <c r="O136" i="1"/>
  <c r="R136" i="1" l="1"/>
  <c r="Q136" i="1"/>
</calcChain>
</file>

<file path=xl/sharedStrings.xml><?xml version="1.0" encoding="utf-8"?>
<sst xmlns="http://schemas.openxmlformats.org/spreadsheetml/2006/main" count="145" uniqueCount="143">
  <si>
    <t>Nov - Dec 21</t>
  </si>
  <si>
    <t>Budget</t>
  </si>
  <si>
    <t>$ Over Budget</t>
  </si>
  <si>
    <t>% of Budget</t>
  </si>
  <si>
    <t>Jul - Dec 21</t>
  </si>
  <si>
    <t>YTD Budget</t>
  </si>
  <si>
    <t>Annual Budget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</si>
  <si>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</si>
  <si>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</si>
  <si>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</si>
  <si>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</si>
  <si>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</si>
  <si>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</si>
  <si>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</si>
  <si>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</si>
  <si>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</si>
  <si>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</si>
  <si>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6203-1 · Fire Labor - Reimbursement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</si>
  <si>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</si>
  <si>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</si>
  <si>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</si>
  <si>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</si>
  <si>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</si>
  <si>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6209 · Fidelity Investments - Income</t>
  </si>
  <si>
    <t>6303 · Grant Funding - Generators</t>
  </si>
  <si>
    <t>Total 6200 · INCOME</t>
  </si>
  <si>
    <t>6301 · Interest - Operating</t>
  </si>
  <si>
    <t>6302 · Miscellaneous Income</t>
  </si>
  <si>
    <t>Total Income</t>
  </si>
  <si>
    <t>Gross Profit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</si>
  <si>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</si>
  <si>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</si>
  <si>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</si>
  <si>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</si>
  <si>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</si>
  <si>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</si>
  <si>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</si>
  <si>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</si>
  <si>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</si>
  <si>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</si>
  <si>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</si>
  <si>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</si>
  <si>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</si>
  <si>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</si>
  <si>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</si>
  <si>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</si>
  <si>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</si>
  <si>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</si>
  <si>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</si>
  <si>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</si>
  <si>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</si>
  <si>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</si>
  <si>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7023 · Performance Incentives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</si>
  <si>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</si>
  <si>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</si>
  <si>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</si>
  <si>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</si>
  <si>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</si>
  <si>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</si>
  <si>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</si>
  <si>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</si>
  <si>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</si>
  <si>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</si>
  <si>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</si>
  <si>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</si>
  <si>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</si>
  <si>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</si>
  <si>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</si>
  <si>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</si>
  <si>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</si>
  <si>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</si>
  <si>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</si>
  <si>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</si>
  <si>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</si>
  <si>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</si>
  <si>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</si>
  <si>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</si>
  <si>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</si>
  <si>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</si>
  <si>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</si>
  <si>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</si>
  <si>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</si>
  <si>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</si>
  <si>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</si>
  <si>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</si>
  <si>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</si>
  <si>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</si>
  <si>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</si>
  <si>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</si>
  <si>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</si>
  <si>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</si>
  <si>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</si>
  <si>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</si>
  <si>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</si>
  <si>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</si>
  <si>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</si>
  <si>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</si>
  <si>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</si>
  <si>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</si>
  <si>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</si>
  <si>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</si>
  <si>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</si>
  <si>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</si>
  <si>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</si>
  <si>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</si>
  <si>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</si>
  <si>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72032.8 · Equip. Purchases - Power Grant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</si>
  <si>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</si>
  <si>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</si>
  <si>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</si>
  <si>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</si>
  <si>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</si>
  <si>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</si>
  <si>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</si>
  <si>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</si>
  <si>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</si>
  <si>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</si>
  <si>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</si>
  <si>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</si>
  <si>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</si>
  <si>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</si>
  <si>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</si>
  <si>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</si>
  <si>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</si>
  <si>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</si>
  <si>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</si>
  <si>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</si>
  <si>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</si>
  <si>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</si>
  <si>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</si>
  <si>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</si>
  <si>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</si>
  <si>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7003-6 · Sewer System Studies</t>
  </si>
  <si>
    <t>7003-7 · Groundwater Management</t>
  </si>
  <si>
    <t>Total 7300 · ENGINEERING STUDIES</t>
  </si>
  <si>
    <t>8051 · Water &amp; Sewer Oper Contingency</t>
  </si>
  <si>
    <t>Total 7200 · Operating Expenses</t>
  </si>
  <si>
    <t>Total Expense</t>
  </si>
  <si>
    <t>Net Ordinary Income</t>
  </si>
  <si>
    <t>Net Income</t>
  </si>
  <si>
    <t>Monthly</t>
  </si>
  <si>
    <t>Year-To-Date</t>
  </si>
  <si>
    <t xml:space="preserve">Annual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</si>
</sst>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0" fillId="2" borderId="0" xfId="0" applyNumberFormat="1" applyFill="1" applyAlignment="1">
      <alignment horizontal="center"/>
    </xf>
    <xf numFmtId="0" fontId="0" fillId="2" borderId="1" xfId="0" applyNumberForma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165" fontId="2" fillId="2" borderId="0" xfId="0" applyNumberFormat="1" applyFont="1" applyFill="1"/>
    <xf numFmtId="164" fontId="2" fillId="2" borderId="3" xfId="0" applyNumberFormat="1" applyFont="1" applyFill="1" applyBorder="1"/>
    <xf numFmtId="165" fontId="2" fillId="2" borderId="3" xfId="0" applyNumberFormat="1" applyFont="1" applyFill="1" applyBorder="1"/>
    <xf numFmtId="164" fontId="2" fillId="2" borderId="0" xfId="0" applyNumberFormat="1" applyFont="1" applyFill="1" applyBorder="1"/>
    <xf numFmtId="165" fontId="2" fillId="2" borderId="0" xfId="0" applyNumberFormat="1" applyFont="1" applyFill="1" applyBorder="1"/>
    <xf numFmtId="164" fontId="2" fillId="2" borderId="4" xfId="0" applyNumberFormat="1" applyFont="1" applyFill="1" applyBorder="1"/>
    <xf numFmtId="165" fontId="2" fillId="2" borderId="4" xfId="0" applyNumberFormat="1" applyFont="1" applyFill="1" applyBorder="1"/>
    <xf numFmtId="164" fontId="2" fillId="2" borderId="5" xfId="0" applyNumberFormat="1" applyFont="1" applyFill="1" applyBorder="1"/>
    <xf numFmtId="165" fontId="2" fillId="2" borderId="5" xfId="0" applyNumberFormat="1" applyFont="1" applyFill="1" applyBorder="1"/>
    <xf numFmtId="164" fontId="1" fillId="2" borderId="6" xfId="0" applyNumberFormat="1" applyFont="1" applyFill="1" applyBorder="1"/>
    <xf numFmtId="165" fontId="1" fillId="2" borderId="6" xfId="0" applyNumberFormat="1" applyFont="1" applyFill="1" applyBorder="1"/>
    <xf numFmtId="0" fontId="0" fillId="3" borderId="0" xfId="0" applyNumberFormat="1" applyFill="1" applyAlignment="1">
      <alignment horizontal="center"/>
    </xf>
    <xf numFmtId="0" fontId="0" fillId="3" borderId="1" xfId="0" applyNumberForma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165" fontId="2" fillId="3" borderId="0" xfId="0" applyNumberFormat="1" applyFont="1" applyFill="1"/>
    <xf numFmtId="164" fontId="2" fillId="3" borderId="3" xfId="0" applyNumberFormat="1" applyFont="1" applyFill="1" applyBorder="1"/>
    <xf numFmtId="165" fontId="2" fillId="3" borderId="3" xfId="0" applyNumberFormat="1" applyFont="1" applyFill="1" applyBorder="1"/>
    <xf numFmtId="164" fontId="2" fillId="3" borderId="0" xfId="0" applyNumberFormat="1" applyFont="1" applyFill="1" applyBorder="1"/>
    <xf numFmtId="165" fontId="2" fillId="3" borderId="0" xfId="0" applyNumberFormat="1" applyFont="1" applyFill="1" applyBorder="1"/>
    <xf numFmtId="164" fontId="2" fillId="3" borderId="4" xfId="0" applyNumberFormat="1" applyFont="1" applyFill="1" applyBorder="1"/>
    <xf numFmtId="165" fontId="2" fillId="3" borderId="4" xfId="0" applyNumberFormat="1" applyFont="1" applyFill="1" applyBorder="1"/>
    <xf numFmtId="164" fontId="2" fillId="3" borderId="5" xfId="0" applyNumberFormat="1" applyFont="1" applyFill="1" applyBorder="1"/>
    <xf numFmtId="165" fontId="2" fillId="3" borderId="5" xfId="0" applyNumberFormat="1" applyFont="1" applyFill="1" applyBorder="1"/>
    <xf numFmtId="164" fontId="1" fillId="3" borderId="6" xfId="0" applyNumberFormat="1" applyFont="1" applyFill="1" applyBorder="1"/>
    <xf numFmtId="165" fontId="1" fillId="3" borderId="6" xfId="0" applyNumberFormat="1" applyFont="1" applyFill="1" applyBorder="1"/>
    <xf numFmtId="0" fontId="0" fillId="4" borderId="0" xfId="0" applyNumberFormat="1" applyFill="1" applyAlignment="1">
      <alignment horizontal="center"/>
    </xf>
    <xf numFmtId="0" fontId="0" fillId="4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164" fontId="2" fillId="4" borderId="0" xfId="0" applyNumberFormat="1" applyFont="1" applyFill="1"/>
    <xf numFmtId="164" fontId="2" fillId="4" borderId="3" xfId="0" applyNumberFormat="1" applyFont="1" applyFill="1" applyBorder="1"/>
    <xf numFmtId="164" fontId="2" fillId="4" borderId="0" xfId="0" applyNumberFormat="1" applyFont="1" applyFill="1" applyBorder="1"/>
    <xf numFmtId="164" fontId="2" fillId="4" borderId="4" xfId="0" applyNumberFormat="1" applyFont="1" applyFill="1" applyBorder="1"/>
    <xf numFmtId="164" fontId="2" fillId="4" borderId="5" xfId="0" applyNumberFormat="1" applyFont="1" applyFill="1" applyBorder="1"/>
    <xf numFmtId="164" fontId="1" fillId="4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9DA4636-D095-4C08-9DA2-782AD597DA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7A39EF8-5499-4439-BA79-83B548535B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6BF6F-4E4A-46C4-90EF-3E1859970A60}">
  <sheetPr codeName="Sheet1"/>
  <dimension ref="A1:T137"/>
  <sheetViews>
    <sheetView tabSelected="1" workbookViewId="0">
      <pane xSplit="9" ySplit="3" topLeftCell="J4" activePane="bottomRight" state="frozenSplit"/>
      <selection pane="topRight" activeCell="J1" sqref="J1"/>
      <selection pane="bottomLeft" activeCell="A3" sqref="A3"/>
      <selection pane="bottomRight" activeCell="V12" sqref="V12"/>
    </sheetView>
  </sheetViews>
  <sheetFormatPr defaultRowHeight="15" x14ac:dyDescent="0.25"/>
  <cols>
    <col min="1" max="8" width="3" style="8" customWidth="1"/>
    <col min="9" max="9" width="33.5703125" style="8" customWidth="1"/>
    <col min="10" max="10" width="10.28515625" style="9" bestFit="1" customWidth="1"/>
    <col min="11" max="11" width="8.7109375" style="9" customWidth="1"/>
    <col min="12" max="12" width="12" style="9" bestFit="1" customWidth="1"/>
    <col min="13" max="13" width="10.28515625" style="9" bestFit="1" customWidth="1"/>
    <col min="14" max="14" width="2.28515625" style="9" customWidth="1"/>
    <col min="15" max="15" width="9.7109375" style="9" bestFit="1" customWidth="1"/>
    <col min="16" max="16" width="10" style="9" bestFit="1" customWidth="1"/>
    <col min="17" max="17" width="12" style="9" bestFit="1" customWidth="1"/>
    <col min="18" max="18" width="10.28515625" style="9" bestFit="1" customWidth="1"/>
    <col min="19" max="19" width="2.28515625" style="9" customWidth="1"/>
    <col min="20" max="20" width="12.42578125" style="9" bestFit="1" customWidth="1"/>
  </cols>
  <sheetData>
    <row r="1" spans="1:20" x14ac:dyDescent="0.25">
      <c r="J1" s="10" t="s">
        <v>140</v>
      </c>
      <c r="K1" s="10"/>
      <c r="L1" s="10"/>
      <c r="M1" s="10"/>
      <c r="O1" s="25" t="s">
        <v>141</v>
      </c>
      <c r="P1" s="25"/>
      <c r="Q1" s="25"/>
      <c r="R1" s="25"/>
      <c r="T1" s="40" t="s">
        <v>142</v>
      </c>
    </row>
    <row r="2" spans="1:20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1"/>
      <c r="K2" s="11"/>
      <c r="L2" s="11"/>
      <c r="M2" s="11"/>
      <c r="N2" s="2"/>
      <c r="O2" s="26"/>
      <c r="P2" s="26"/>
      <c r="Q2" s="26"/>
      <c r="R2" s="26"/>
      <c r="S2" s="2"/>
      <c r="T2" s="41"/>
    </row>
    <row r="3" spans="1:20" s="7" customFormat="1" ht="16.5" thickTop="1" thickBot="1" x14ac:dyDescent="0.3">
      <c r="A3" s="5"/>
      <c r="B3" s="5"/>
      <c r="C3" s="5"/>
      <c r="D3" s="5"/>
      <c r="E3" s="5"/>
      <c r="F3" s="5"/>
      <c r="G3" s="5"/>
      <c r="H3" s="5"/>
      <c r="I3" s="5"/>
      <c r="J3" s="12" t="s">
        <v>0</v>
      </c>
      <c r="K3" s="12" t="s">
        <v>1</v>
      </c>
      <c r="L3" s="12" t="s">
        <v>2</v>
      </c>
      <c r="M3" s="12" t="s">
        <v>3</v>
      </c>
      <c r="N3" s="6"/>
      <c r="O3" s="27" t="s">
        <v>4</v>
      </c>
      <c r="P3" s="27" t="s">
        <v>5</v>
      </c>
      <c r="Q3" s="27" t="s">
        <v>2</v>
      </c>
      <c r="R3" s="27" t="s">
        <v>3</v>
      </c>
      <c r="S3" s="6"/>
      <c r="T3" s="42" t="s">
        <v>6</v>
      </c>
    </row>
    <row r="4" spans="1:20" ht="15.75" thickTop="1" x14ac:dyDescent="0.25">
      <c r="A4" s="1"/>
      <c r="B4" s="1" t="s">
        <v>7</v>
      </c>
      <c r="C4" s="1"/>
      <c r="D4" s="1"/>
      <c r="E4" s="1"/>
      <c r="F4" s="1"/>
      <c r="G4" s="1"/>
      <c r="H4" s="1"/>
      <c r="I4" s="1"/>
      <c r="J4" s="13"/>
      <c r="K4" s="13"/>
      <c r="L4" s="13"/>
      <c r="M4" s="14"/>
      <c r="N4" s="3"/>
      <c r="O4" s="28"/>
      <c r="P4" s="28"/>
      <c r="Q4" s="28"/>
      <c r="R4" s="29"/>
      <c r="S4" s="3"/>
      <c r="T4" s="43"/>
    </row>
    <row r="5" spans="1:20" x14ac:dyDescent="0.25">
      <c r="A5" s="1"/>
      <c r="B5" s="1"/>
      <c r="C5" s="1"/>
      <c r="D5" s="1" t="s">
        <v>8</v>
      </c>
      <c r="E5" s="1"/>
      <c r="F5" s="1"/>
      <c r="G5" s="1"/>
      <c r="H5" s="1"/>
      <c r="I5" s="1"/>
      <c r="J5" s="13"/>
      <c r="K5" s="13"/>
      <c r="L5" s="13"/>
      <c r="M5" s="14"/>
      <c r="N5" s="3"/>
      <c r="O5" s="28"/>
      <c r="P5" s="28"/>
      <c r="Q5" s="28"/>
      <c r="R5" s="29"/>
      <c r="S5" s="3"/>
      <c r="T5" s="43"/>
    </row>
    <row r="6" spans="1:20" x14ac:dyDescent="0.25">
      <c r="A6" s="1"/>
      <c r="B6" s="1"/>
      <c r="C6" s="1"/>
      <c r="D6" s="1"/>
      <c r="E6" s="1" t="s">
        <v>9</v>
      </c>
      <c r="F6" s="1"/>
      <c r="G6" s="1"/>
      <c r="H6" s="1"/>
      <c r="I6" s="1"/>
      <c r="J6" s="13"/>
      <c r="K6" s="13"/>
      <c r="L6" s="13"/>
      <c r="M6" s="14"/>
      <c r="N6" s="3"/>
      <c r="O6" s="28"/>
      <c r="P6" s="28"/>
      <c r="Q6" s="28"/>
      <c r="R6" s="29"/>
      <c r="S6" s="3"/>
      <c r="T6" s="43"/>
    </row>
    <row r="7" spans="1:20" x14ac:dyDescent="0.25">
      <c r="A7" s="1"/>
      <c r="B7" s="1"/>
      <c r="C7" s="1"/>
      <c r="D7" s="1"/>
      <c r="E7" s="1"/>
      <c r="F7" s="1" t="s">
        <v>10</v>
      </c>
      <c r="G7" s="1"/>
      <c r="H7" s="1"/>
      <c r="I7" s="1"/>
      <c r="J7" s="13"/>
      <c r="K7" s="13"/>
      <c r="L7" s="13"/>
      <c r="M7" s="14"/>
      <c r="N7" s="3"/>
      <c r="O7" s="28"/>
      <c r="P7" s="28"/>
      <c r="Q7" s="28"/>
      <c r="R7" s="29"/>
      <c r="S7" s="3"/>
      <c r="T7" s="43"/>
    </row>
    <row r="8" spans="1:20" x14ac:dyDescent="0.25">
      <c r="A8" s="1"/>
      <c r="B8" s="1"/>
      <c r="C8" s="1"/>
      <c r="D8" s="1"/>
      <c r="E8" s="1"/>
      <c r="F8" s="1"/>
      <c r="G8" s="1" t="s">
        <v>11</v>
      </c>
      <c r="H8" s="1"/>
      <c r="I8" s="1"/>
      <c r="J8" s="13">
        <v>0</v>
      </c>
      <c r="K8" s="13">
        <v>0</v>
      </c>
      <c r="L8" s="13">
        <f>ROUND((J8-K8),5)</f>
        <v>0</v>
      </c>
      <c r="M8" s="14">
        <f>ROUND(IF(K8=0, IF(J8=0, 0, 1), J8/K8),5)</f>
        <v>0</v>
      </c>
      <c r="N8" s="3"/>
      <c r="O8" s="28">
        <v>88264</v>
      </c>
      <c r="P8" s="28">
        <v>85904</v>
      </c>
      <c r="Q8" s="28">
        <f>ROUND((O8-P8),5)</f>
        <v>2360</v>
      </c>
      <c r="R8" s="29">
        <f>ROUND(IF(P8=0, IF(O8=0, 0, 1), O8/P8),5)</f>
        <v>1.0274700000000001</v>
      </c>
      <c r="S8" s="3"/>
      <c r="T8" s="43">
        <v>171808</v>
      </c>
    </row>
    <row r="9" spans="1:20" x14ac:dyDescent="0.25">
      <c r="A9" s="1"/>
      <c r="B9" s="1"/>
      <c r="C9" s="1"/>
      <c r="D9" s="1"/>
      <c r="E9" s="1"/>
      <c r="F9" s="1"/>
      <c r="G9" s="1" t="s">
        <v>12</v>
      </c>
      <c r="H9" s="1"/>
      <c r="I9" s="1"/>
      <c r="J9" s="13">
        <v>0</v>
      </c>
      <c r="K9" s="13">
        <v>0</v>
      </c>
      <c r="L9" s="13">
        <f>ROUND((J9-K9),5)</f>
        <v>0</v>
      </c>
      <c r="M9" s="14">
        <f>ROUND(IF(K9=0, IF(J9=0, 0, 1), J9/K9),5)</f>
        <v>0</v>
      </c>
      <c r="N9" s="3"/>
      <c r="O9" s="28">
        <v>113272</v>
      </c>
      <c r="P9" s="28">
        <v>117174</v>
      </c>
      <c r="Q9" s="28">
        <f>ROUND((O9-P9),5)</f>
        <v>-3902</v>
      </c>
      <c r="R9" s="29">
        <f>ROUND(IF(P9=0, IF(O9=0, 0, 1), O9/P9),5)</f>
        <v>0.9667</v>
      </c>
      <c r="S9" s="3"/>
      <c r="T9" s="43">
        <v>234348</v>
      </c>
    </row>
    <row r="10" spans="1:20" x14ac:dyDescent="0.25">
      <c r="A10" s="1"/>
      <c r="B10" s="1"/>
      <c r="C10" s="1"/>
      <c r="D10" s="1"/>
      <c r="E10" s="1"/>
      <c r="F10" s="1"/>
      <c r="G10" s="1" t="s">
        <v>13</v>
      </c>
      <c r="H10" s="1"/>
      <c r="I10" s="1"/>
      <c r="J10" s="13">
        <v>0</v>
      </c>
      <c r="K10" s="13">
        <v>0</v>
      </c>
      <c r="L10" s="13">
        <f>ROUND((J10-K10),5)</f>
        <v>0</v>
      </c>
      <c r="M10" s="14">
        <f>ROUND(IF(K10=0, IF(J10=0, 0, 1), J10/K10),5)</f>
        <v>0</v>
      </c>
      <c r="N10" s="3"/>
      <c r="O10" s="28">
        <v>27421</v>
      </c>
      <c r="P10" s="28">
        <v>23616.5</v>
      </c>
      <c r="Q10" s="28">
        <f>ROUND((O10-P10),5)</f>
        <v>3804.5</v>
      </c>
      <c r="R10" s="29">
        <f>ROUND(IF(P10=0, IF(O10=0, 0, 1), O10/P10),5)</f>
        <v>1.16109</v>
      </c>
      <c r="S10" s="3"/>
      <c r="T10" s="43">
        <v>47233</v>
      </c>
    </row>
    <row r="11" spans="1:20" ht="15.75" thickBot="1" x14ac:dyDescent="0.3">
      <c r="A11" s="1"/>
      <c r="B11" s="1"/>
      <c r="C11" s="1"/>
      <c r="D11" s="1"/>
      <c r="E11" s="1"/>
      <c r="F11" s="1"/>
      <c r="G11" s="1" t="s">
        <v>14</v>
      </c>
      <c r="H11" s="1"/>
      <c r="I11" s="1"/>
      <c r="J11" s="15">
        <v>0</v>
      </c>
      <c r="K11" s="15">
        <v>0</v>
      </c>
      <c r="L11" s="15">
        <f>ROUND((J11-K11),5)</f>
        <v>0</v>
      </c>
      <c r="M11" s="16">
        <f>ROUND(IF(K11=0, IF(J11=0, 0, 1), J11/K11),5)</f>
        <v>0</v>
      </c>
      <c r="N11" s="3"/>
      <c r="O11" s="30">
        <v>708</v>
      </c>
      <c r="P11" s="30">
        <v>1062</v>
      </c>
      <c r="Q11" s="30">
        <f>ROUND((O11-P11),5)</f>
        <v>-354</v>
      </c>
      <c r="R11" s="31">
        <f>ROUND(IF(P11=0, IF(O11=0, 0, 1), O11/P11),5)</f>
        <v>0.66666999999999998</v>
      </c>
      <c r="S11" s="3"/>
      <c r="T11" s="44">
        <v>2124</v>
      </c>
    </row>
    <row r="12" spans="1:20" x14ac:dyDescent="0.25">
      <c r="A12" s="1"/>
      <c r="B12" s="1"/>
      <c r="C12" s="1"/>
      <c r="D12" s="1"/>
      <c r="E12" s="1"/>
      <c r="F12" s="1" t="s">
        <v>15</v>
      </c>
      <c r="G12" s="1"/>
      <c r="H12" s="1"/>
      <c r="I12" s="1"/>
      <c r="J12" s="13">
        <f>ROUND(SUM(J7:J11),5)</f>
        <v>0</v>
      </c>
      <c r="K12" s="13">
        <f>ROUND(SUM(K7:K11),5)</f>
        <v>0</v>
      </c>
      <c r="L12" s="13">
        <f>ROUND((J12-K12),5)</f>
        <v>0</v>
      </c>
      <c r="M12" s="14">
        <f>ROUND(IF(K12=0, IF(J12=0, 0, 1), J12/K12),5)</f>
        <v>0</v>
      </c>
      <c r="N12" s="3"/>
      <c r="O12" s="28">
        <f>ROUND(SUM(O7:O11),5)</f>
        <v>229665</v>
      </c>
      <c r="P12" s="28">
        <f>ROUND(SUM(P7:P11),5)</f>
        <v>227756.5</v>
      </c>
      <c r="Q12" s="28">
        <f>ROUND((O12-P12),5)</f>
        <v>1908.5</v>
      </c>
      <c r="R12" s="29">
        <f>ROUND(IF(P12=0, IF(O12=0, 0, 1), O12/P12),5)</f>
        <v>1.0083800000000001</v>
      </c>
      <c r="S12" s="3"/>
      <c r="T12" s="43">
        <f>ROUND(SUM(T7:T11),5)</f>
        <v>455513</v>
      </c>
    </row>
    <row r="13" spans="1:20" x14ac:dyDescent="0.25">
      <c r="A13" s="1"/>
      <c r="B13" s="1"/>
      <c r="C13" s="1"/>
      <c r="D13" s="1"/>
      <c r="E13" s="1"/>
      <c r="F13" s="1" t="s">
        <v>16</v>
      </c>
      <c r="G13" s="1"/>
      <c r="H13" s="1"/>
      <c r="I13" s="1"/>
      <c r="J13" s="13">
        <v>1399.6</v>
      </c>
      <c r="K13" s="13">
        <v>500</v>
      </c>
      <c r="L13" s="13">
        <f>ROUND((J13-K13),5)</f>
        <v>899.6</v>
      </c>
      <c r="M13" s="14">
        <f>ROUND(IF(K13=0, IF(J13=0, 0, 1), J13/K13),5)</f>
        <v>2.7991999999999999</v>
      </c>
      <c r="N13" s="3"/>
      <c r="O13" s="28">
        <v>2465.58</v>
      </c>
      <c r="P13" s="28">
        <v>1500</v>
      </c>
      <c r="Q13" s="28">
        <f>ROUND((O13-P13),5)</f>
        <v>965.58</v>
      </c>
      <c r="R13" s="29">
        <f>ROUND(IF(P13=0, IF(O13=0, 0, 1), O13/P13),5)</f>
        <v>1.6437200000000001</v>
      </c>
      <c r="S13" s="3"/>
      <c r="T13" s="43">
        <v>3000</v>
      </c>
    </row>
    <row r="14" spans="1:20" x14ac:dyDescent="0.25">
      <c r="A14" s="1"/>
      <c r="B14" s="1"/>
      <c r="C14" s="1"/>
      <c r="D14" s="1"/>
      <c r="E14" s="1"/>
      <c r="F14" s="1" t="s">
        <v>17</v>
      </c>
      <c r="G14" s="1"/>
      <c r="H14" s="1"/>
      <c r="I14" s="1"/>
      <c r="J14" s="13">
        <v>0</v>
      </c>
      <c r="K14" s="13">
        <v>5000</v>
      </c>
      <c r="L14" s="13">
        <f>ROUND((J14-K14),5)</f>
        <v>-5000</v>
      </c>
      <c r="M14" s="14">
        <f>ROUND(IF(K14=0, IF(J14=0, 0, 1), J14/K14),5)</f>
        <v>0</v>
      </c>
      <c r="N14" s="3"/>
      <c r="O14" s="28">
        <v>0</v>
      </c>
      <c r="P14" s="28">
        <v>15000</v>
      </c>
      <c r="Q14" s="28">
        <f>ROUND((O14-P14),5)</f>
        <v>-15000</v>
      </c>
      <c r="R14" s="29">
        <f>ROUND(IF(P14=0, IF(O14=0, 0, 1), O14/P14),5)</f>
        <v>0</v>
      </c>
      <c r="S14" s="3"/>
      <c r="T14" s="43">
        <v>30000</v>
      </c>
    </row>
    <row r="15" spans="1:20" x14ac:dyDescent="0.25">
      <c r="A15" s="1"/>
      <c r="B15" s="1"/>
      <c r="C15" s="1"/>
      <c r="D15" s="1"/>
      <c r="E15" s="1"/>
      <c r="F15" s="1" t="s">
        <v>18</v>
      </c>
      <c r="G15" s="1"/>
      <c r="H15" s="1"/>
      <c r="I15" s="1"/>
      <c r="J15" s="13">
        <v>0</v>
      </c>
      <c r="K15" s="13">
        <v>4080.66</v>
      </c>
      <c r="L15" s="13">
        <f>ROUND((J15-K15),5)</f>
        <v>-4080.66</v>
      </c>
      <c r="M15" s="14">
        <f>ROUND(IF(K15=0, IF(J15=0, 0, 1), J15/K15),5)</f>
        <v>0</v>
      </c>
      <c r="N15" s="3"/>
      <c r="O15" s="28">
        <v>21284</v>
      </c>
      <c r="P15" s="28">
        <v>12241.98</v>
      </c>
      <c r="Q15" s="28">
        <f>ROUND((O15-P15),5)</f>
        <v>9042.02</v>
      </c>
      <c r="R15" s="29">
        <f>ROUND(IF(P15=0, IF(O15=0, 0, 1), O15/P15),5)</f>
        <v>1.73861</v>
      </c>
      <c r="S15" s="3"/>
      <c r="T15" s="43">
        <v>24484</v>
      </c>
    </row>
    <row r="16" spans="1:20" x14ac:dyDescent="0.25">
      <c r="A16" s="1"/>
      <c r="B16" s="1"/>
      <c r="C16" s="1"/>
      <c r="D16" s="1"/>
      <c r="E16" s="1"/>
      <c r="F16" s="1" t="s">
        <v>19</v>
      </c>
      <c r="G16" s="1"/>
      <c r="H16" s="1"/>
      <c r="I16" s="1"/>
      <c r="J16" s="13">
        <v>0</v>
      </c>
      <c r="K16" s="13">
        <v>0</v>
      </c>
      <c r="L16" s="13">
        <f>ROUND((J16-K16),5)</f>
        <v>0</v>
      </c>
      <c r="M16" s="14">
        <f>ROUND(IF(K16=0, IF(J16=0, 0, 1), J16/K16),5)</f>
        <v>0</v>
      </c>
      <c r="N16" s="3"/>
      <c r="O16" s="28">
        <v>0</v>
      </c>
      <c r="P16" s="28">
        <v>0</v>
      </c>
      <c r="Q16" s="28">
        <f>ROUND((O16-P16),5)</f>
        <v>0</v>
      </c>
      <c r="R16" s="29">
        <f>ROUND(IF(P16=0, IF(O16=0, 0, 1), O16/P16),5)</f>
        <v>0</v>
      </c>
      <c r="S16" s="3"/>
      <c r="T16" s="43">
        <v>0</v>
      </c>
    </row>
    <row r="17" spans="1:20" x14ac:dyDescent="0.25">
      <c r="A17" s="1"/>
      <c r="B17" s="1"/>
      <c r="C17" s="1"/>
      <c r="D17" s="1"/>
      <c r="E17" s="1"/>
      <c r="F17" s="1" t="s">
        <v>20</v>
      </c>
      <c r="G17" s="1"/>
      <c r="H17" s="1"/>
      <c r="I17" s="1"/>
      <c r="J17" s="13">
        <v>0</v>
      </c>
      <c r="K17" s="13">
        <v>0</v>
      </c>
      <c r="L17" s="13">
        <f>ROUND((J17-K17),5)</f>
        <v>0</v>
      </c>
      <c r="M17" s="14">
        <f>ROUND(IF(K17=0, IF(J17=0, 0, 1), J17/K17),5)</f>
        <v>0</v>
      </c>
      <c r="N17" s="3"/>
      <c r="O17" s="28">
        <v>0</v>
      </c>
      <c r="P17" s="28">
        <v>0</v>
      </c>
      <c r="Q17" s="28">
        <f>ROUND((O17-P17),5)</f>
        <v>0</v>
      </c>
      <c r="R17" s="29">
        <f>ROUND(IF(P17=0, IF(O17=0, 0, 1), O17/P17),5)</f>
        <v>0</v>
      </c>
      <c r="S17" s="3"/>
      <c r="T17" s="43">
        <v>0</v>
      </c>
    </row>
    <row r="18" spans="1:20" x14ac:dyDescent="0.25">
      <c r="A18" s="1"/>
      <c r="B18" s="1"/>
      <c r="C18" s="1"/>
      <c r="D18" s="1"/>
      <c r="E18" s="1"/>
      <c r="F18" s="1" t="s">
        <v>21</v>
      </c>
      <c r="G18" s="1"/>
      <c r="H18" s="1"/>
      <c r="I18" s="1"/>
      <c r="J18" s="13">
        <v>4.75</v>
      </c>
      <c r="K18" s="13">
        <v>833.32</v>
      </c>
      <c r="L18" s="13">
        <f>ROUND((J18-K18),5)</f>
        <v>-828.57</v>
      </c>
      <c r="M18" s="14">
        <f>ROUND(IF(K18=0, IF(J18=0, 0, 1), J18/K18),5)</f>
        <v>5.7000000000000002E-3</v>
      </c>
      <c r="N18" s="3"/>
      <c r="O18" s="28">
        <v>829.75</v>
      </c>
      <c r="P18" s="28">
        <v>2499.96</v>
      </c>
      <c r="Q18" s="28">
        <f>ROUND((O18-P18),5)</f>
        <v>-1670.21</v>
      </c>
      <c r="R18" s="29">
        <f>ROUND(IF(P18=0, IF(O18=0, 0, 1), O18/P18),5)</f>
        <v>0.33190999999999998</v>
      </c>
      <c r="S18" s="3"/>
      <c r="T18" s="43">
        <v>5000</v>
      </c>
    </row>
    <row r="19" spans="1:20" x14ac:dyDescent="0.25">
      <c r="A19" s="1"/>
      <c r="B19" s="1"/>
      <c r="C19" s="1"/>
      <c r="D19" s="1"/>
      <c r="E19" s="1"/>
      <c r="F19" s="1" t="s">
        <v>22</v>
      </c>
      <c r="G19" s="1"/>
      <c r="H19" s="1"/>
      <c r="I19" s="1"/>
      <c r="J19" s="13">
        <v>0</v>
      </c>
      <c r="K19" s="13">
        <v>0</v>
      </c>
      <c r="L19" s="13">
        <f>ROUND((J19-K19),5)</f>
        <v>0</v>
      </c>
      <c r="M19" s="14">
        <f>ROUND(IF(K19=0, IF(J19=0, 0, 1), J19/K19),5)</f>
        <v>0</v>
      </c>
      <c r="N19" s="3"/>
      <c r="O19" s="28">
        <v>0</v>
      </c>
      <c r="P19" s="28">
        <v>0</v>
      </c>
      <c r="Q19" s="28">
        <f>ROUND((O19-P19),5)</f>
        <v>0</v>
      </c>
      <c r="R19" s="29">
        <f>ROUND(IF(P19=0, IF(O19=0, 0, 1), O19/P19),5)</f>
        <v>0</v>
      </c>
      <c r="S19" s="3"/>
      <c r="T19" s="43">
        <v>0</v>
      </c>
    </row>
    <row r="20" spans="1:20" x14ac:dyDescent="0.25">
      <c r="A20" s="1"/>
      <c r="B20" s="1"/>
      <c r="C20" s="1"/>
      <c r="D20" s="1"/>
      <c r="E20" s="1"/>
      <c r="F20" s="1" t="s">
        <v>23</v>
      </c>
      <c r="G20" s="1"/>
      <c r="H20" s="1"/>
      <c r="I20" s="1"/>
      <c r="J20" s="13">
        <v>0</v>
      </c>
      <c r="K20" s="13">
        <v>0</v>
      </c>
      <c r="L20" s="13">
        <f>ROUND((J20-K20),5)</f>
        <v>0</v>
      </c>
      <c r="M20" s="14">
        <f>ROUND(IF(K20=0, IF(J20=0, 0, 1), J20/K20),5)</f>
        <v>0</v>
      </c>
      <c r="N20" s="3"/>
      <c r="O20" s="28">
        <v>-338.27</v>
      </c>
      <c r="P20" s="28">
        <v>0</v>
      </c>
      <c r="Q20" s="28">
        <f>ROUND((O20-P20),5)</f>
        <v>-338.27</v>
      </c>
      <c r="R20" s="29">
        <f>ROUND(IF(P20=0, IF(O20=0, 0, 1), O20/P20),5)</f>
        <v>1</v>
      </c>
      <c r="S20" s="3"/>
      <c r="T20" s="43">
        <v>0</v>
      </c>
    </row>
    <row r="21" spans="1:20" ht="15.75" thickBot="1" x14ac:dyDescent="0.3">
      <c r="A21" s="1"/>
      <c r="B21" s="1"/>
      <c r="C21" s="1"/>
      <c r="D21" s="1"/>
      <c r="E21" s="1"/>
      <c r="F21" s="1" t="s">
        <v>24</v>
      </c>
      <c r="G21" s="1"/>
      <c r="H21" s="1"/>
      <c r="I21" s="1"/>
      <c r="J21" s="15">
        <v>0</v>
      </c>
      <c r="K21" s="15">
        <v>40452.32</v>
      </c>
      <c r="L21" s="15">
        <f>ROUND((J21-K21),5)</f>
        <v>-40452.32</v>
      </c>
      <c r="M21" s="16">
        <f>ROUND(IF(K21=0, IF(J21=0, 0, 1), J21/K21),5)</f>
        <v>0</v>
      </c>
      <c r="N21" s="3"/>
      <c r="O21" s="30">
        <v>4194.82</v>
      </c>
      <c r="P21" s="30">
        <v>121356.96</v>
      </c>
      <c r="Q21" s="30">
        <f>ROUND((O21-P21),5)</f>
        <v>-117162.14</v>
      </c>
      <c r="R21" s="31">
        <f>ROUND(IF(P21=0, IF(O21=0, 0, 1), O21/P21),5)</f>
        <v>3.4569999999999997E-2</v>
      </c>
      <c r="S21" s="3"/>
      <c r="T21" s="44">
        <v>242714</v>
      </c>
    </row>
    <row r="22" spans="1:20" x14ac:dyDescent="0.25">
      <c r="A22" s="1"/>
      <c r="B22" s="1"/>
      <c r="C22" s="1"/>
      <c r="D22" s="1"/>
      <c r="E22" s="1" t="s">
        <v>25</v>
      </c>
      <c r="F22" s="1"/>
      <c r="G22" s="1"/>
      <c r="H22" s="1"/>
      <c r="I22" s="1"/>
      <c r="J22" s="13">
        <f>ROUND(J6+SUM(J12:J21),5)</f>
        <v>1404.35</v>
      </c>
      <c r="K22" s="13">
        <f>ROUND(K6+SUM(K12:K21),5)</f>
        <v>50866.3</v>
      </c>
      <c r="L22" s="13">
        <f>ROUND((J22-K22),5)</f>
        <v>-49461.95</v>
      </c>
      <c r="M22" s="14">
        <f>ROUND(IF(K22=0, IF(J22=0, 0, 1), J22/K22),5)</f>
        <v>2.7609999999999999E-2</v>
      </c>
      <c r="N22" s="3"/>
      <c r="O22" s="28">
        <f>ROUND(O6+SUM(O12:O21),5)</f>
        <v>258100.88</v>
      </c>
      <c r="P22" s="28">
        <f>ROUND(P6+SUM(P12:P21),5)</f>
        <v>380355.4</v>
      </c>
      <c r="Q22" s="28">
        <f>ROUND((O22-P22),5)</f>
        <v>-122254.52</v>
      </c>
      <c r="R22" s="29">
        <f>ROUND(IF(P22=0, IF(O22=0, 0, 1), O22/P22),5)</f>
        <v>0.67857999999999996</v>
      </c>
      <c r="S22" s="3"/>
      <c r="T22" s="43">
        <f>ROUND(T6+SUM(T12:T21),5)</f>
        <v>760711</v>
      </c>
    </row>
    <row r="23" spans="1:20" x14ac:dyDescent="0.25">
      <c r="A23" s="1"/>
      <c r="B23" s="1"/>
      <c r="C23" s="1"/>
      <c r="D23" s="1"/>
      <c r="E23" s="1" t="s">
        <v>26</v>
      </c>
      <c r="F23" s="1"/>
      <c r="G23" s="1"/>
      <c r="H23" s="1"/>
      <c r="I23" s="1"/>
      <c r="J23" s="13">
        <v>0</v>
      </c>
      <c r="K23" s="13">
        <v>0</v>
      </c>
      <c r="L23" s="13">
        <f>ROUND((J23-K23),5)</f>
        <v>0</v>
      </c>
      <c r="M23" s="14">
        <f>ROUND(IF(K23=0, IF(J23=0, 0, 1), J23/K23),5)</f>
        <v>0</v>
      </c>
      <c r="N23" s="3"/>
      <c r="O23" s="28">
        <v>0</v>
      </c>
      <c r="P23" s="28">
        <v>0</v>
      </c>
      <c r="Q23" s="28">
        <f>ROUND((O23-P23),5)</f>
        <v>0</v>
      </c>
      <c r="R23" s="29">
        <f>ROUND(IF(P23=0, IF(O23=0, 0, 1), O23/P23),5)</f>
        <v>0</v>
      </c>
      <c r="S23" s="3"/>
      <c r="T23" s="43">
        <v>0</v>
      </c>
    </row>
    <row r="24" spans="1:20" ht="15.75" thickBot="1" x14ac:dyDescent="0.3">
      <c r="A24" s="1"/>
      <c r="B24" s="1"/>
      <c r="C24" s="1"/>
      <c r="D24" s="1"/>
      <c r="E24" s="1" t="s">
        <v>27</v>
      </c>
      <c r="F24" s="1"/>
      <c r="G24" s="1"/>
      <c r="H24" s="1"/>
      <c r="I24" s="1"/>
      <c r="J24" s="17">
        <v>0</v>
      </c>
      <c r="K24" s="17">
        <v>0</v>
      </c>
      <c r="L24" s="17">
        <f>ROUND((J24-K24),5)</f>
        <v>0</v>
      </c>
      <c r="M24" s="18">
        <f>ROUND(IF(K24=0, IF(J24=0, 0, 1), J24/K24),5)</f>
        <v>0</v>
      </c>
      <c r="N24" s="3"/>
      <c r="O24" s="32">
        <v>0</v>
      </c>
      <c r="P24" s="32">
        <v>0</v>
      </c>
      <c r="Q24" s="32">
        <f>ROUND((O24-P24),5)</f>
        <v>0</v>
      </c>
      <c r="R24" s="33">
        <f>ROUND(IF(P24=0, IF(O24=0, 0, 1), O24/P24),5)</f>
        <v>0</v>
      </c>
      <c r="S24" s="3"/>
      <c r="T24" s="45">
        <v>0</v>
      </c>
    </row>
    <row r="25" spans="1:20" ht="15.75" thickBot="1" x14ac:dyDescent="0.3">
      <c r="A25" s="1"/>
      <c r="B25" s="1"/>
      <c r="C25" s="1"/>
      <c r="D25" s="1" t="s">
        <v>28</v>
      </c>
      <c r="E25" s="1"/>
      <c r="F25" s="1"/>
      <c r="G25" s="1"/>
      <c r="H25" s="1"/>
      <c r="I25" s="1"/>
      <c r="J25" s="19">
        <f>ROUND(J5+SUM(J22:J24),5)</f>
        <v>1404.35</v>
      </c>
      <c r="K25" s="19">
        <f>ROUND(K5+SUM(K22:K24),5)</f>
        <v>50866.3</v>
      </c>
      <c r="L25" s="19">
        <f>ROUND((J25-K25),5)</f>
        <v>-49461.95</v>
      </c>
      <c r="M25" s="20">
        <f>ROUND(IF(K25=0, IF(J25=0, 0, 1), J25/K25),5)</f>
        <v>2.7609999999999999E-2</v>
      </c>
      <c r="N25" s="3"/>
      <c r="O25" s="34">
        <f>ROUND(O5+SUM(O22:O24),5)</f>
        <v>258100.88</v>
      </c>
      <c r="P25" s="34">
        <f>ROUND(P5+SUM(P22:P24),5)</f>
        <v>380355.4</v>
      </c>
      <c r="Q25" s="34">
        <f>ROUND((O25-P25),5)</f>
        <v>-122254.52</v>
      </c>
      <c r="R25" s="35">
        <f>ROUND(IF(P25=0, IF(O25=0, 0, 1), O25/P25),5)</f>
        <v>0.67857999999999996</v>
      </c>
      <c r="S25" s="3"/>
      <c r="T25" s="46">
        <f>ROUND(T5+SUM(T22:T24),5)</f>
        <v>760711</v>
      </c>
    </row>
    <row r="26" spans="1:20" x14ac:dyDescent="0.25">
      <c r="A26" s="1"/>
      <c r="B26" s="1"/>
      <c r="C26" s="1" t="s">
        <v>29</v>
      </c>
      <c r="D26" s="1"/>
      <c r="E26" s="1"/>
      <c r="F26" s="1"/>
      <c r="G26" s="1"/>
      <c r="H26" s="1"/>
      <c r="I26" s="1"/>
      <c r="J26" s="13">
        <f>J25</f>
        <v>1404.35</v>
      </c>
      <c r="K26" s="13">
        <f>K25</f>
        <v>50866.3</v>
      </c>
      <c r="L26" s="13">
        <f>ROUND((J26-K26),5)</f>
        <v>-49461.95</v>
      </c>
      <c r="M26" s="14">
        <f>ROUND(IF(K26=0, IF(J26=0, 0, 1), J26/K26),5)</f>
        <v>2.7609999999999999E-2</v>
      </c>
      <c r="N26" s="3"/>
      <c r="O26" s="28">
        <f>O25</f>
        <v>258100.88</v>
      </c>
      <c r="P26" s="28">
        <f>P25</f>
        <v>380355.4</v>
      </c>
      <c r="Q26" s="28">
        <f>ROUND((O26-P26),5)</f>
        <v>-122254.52</v>
      </c>
      <c r="R26" s="29">
        <f>ROUND(IF(P26=0, IF(O26=0, 0, 1), O26/P26),5)</f>
        <v>0.67857999999999996</v>
      </c>
      <c r="S26" s="3"/>
      <c r="T26" s="43">
        <f>T25</f>
        <v>760711</v>
      </c>
    </row>
    <row r="27" spans="1:20" x14ac:dyDescent="0.25">
      <c r="A27" s="1"/>
      <c r="B27" s="1"/>
      <c r="C27" s="1"/>
      <c r="D27" s="1" t="s">
        <v>30</v>
      </c>
      <c r="E27" s="1"/>
      <c r="F27" s="1"/>
      <c r="G27" s="1"/>
      <c r="H27" s="1"/>
      <c r="I27" s="1"/>
      <c r="J27" s="13"/>
      <c r="K27" s="13"/>
      <c r="L27" s="13"/>
      <c r="M27" s="14"/>
      <c r="N27" s="3"/>
      <c r="O27" s="28"/>
      <c r="P27" s="28"/>
      <c r="Q27" s="28"/>
      <c r="R27" s="29"/>
      <c r="S27" s="3"/>
      <c r="T27" s="43"/>
    </row>
    <row r="28" spans="1:20" x14ac:dyDescent="0.25">
      <c r="A28" s="1"/>
      <c r="B28" s="1"/>
      <c r="C28" s="1"/>
      <c r="D28" s="1"/>
      <c r="E28" s="1" t="s">
        <v>31</v>
      </c>
      <c r="F28" s="1"/>
      <c r="G28" s="1"/>
      <c r="H28" s="1"/>
      <c r="I28" s="1"/>
      <c r="J28" s="13"/>
      <c r="K28" s="13"/>
      <c r="L28" s="13"/>
      <c r="M28" s="14"/>
      <c r="N28" s="3"/>
      <c r="O28" s="28"/>
      <c r="P28" s="28"/>
      <c r="Q28" s="28"/>
      <c r="R28" s="29"/>
      <c r="S28" s="3"/>
      <c r="T28" s="43"/>
    </row>
    <row r="29" spans="1:20" x14ac:dyDescent="0.25">
      <c r="A29" s="1"/>
      <c r="B29" s="1"/>
      <c r="C29" s="1"/>
      <c r="D29" s="1"/>
      <c r="E29" s="1"/>
      <c r="F29" s="1" t="s">
        <v>32</v>
      </c>
      <c r="G29" s="1"/>
      <c r="H29" s="1"/>
      <c r="I29" s="1"/>
      <c r="J29" s="13"/>
      <c r="K29" s="13"/>
      <c r="L29" s="13"/>
      <c r="M29" s="14"/>
      <c r="N29" s="3"/>
      <c r="O29" s="28"/>
      <c r="P29" s="28"/>
      <c r="Q29" s="28"/>
      <c r="R29" s="29"/>
      <c r="S29" s="3"/>
      <c r="T29" s="43"/>
    </row>
    <row r="30" spans="1:20" x14ac:dyDescent="0.25">
      <c r="A30" s="1"/>
      <c r="B30" s="1"/>
      <c r="C30" s="1"/>
      <c r="D30" s="1"/>
      <c r="E30" s="1"/>
      <c r="F30" s="1"/>
      <c r="G30" s="1" t="s">
        <v>33</v>
      </c>
      <c r="H30" s="1"/>
      <c r="I30" s="1"/>
      <c r="J30" s="13"/>
      <c r="K30" s="13"/>
      <c r="L30" s="13"/>
      <c r="M30" s="14"/>
      <c r="N30" s="3"/>
      <c r="O30" s="28"/>
      <c r="P30" s="28"/>
      <c r="Q30" s="28"/>
      <c r="R30" s="29"/>
      <c r="S30" s="3"/>
      <c r="T30" s="43"/>
    </row>
    <row r="31" spans="1:20" x14ac:dyDescent="0.25">
      <c r="A31" s="1"/>
      <c r="B31" s="1"/>
      <c r="C31" s="1"/>
      <c r="D31" s="1"/>
      <c r="E31" s="1"/>
      <c r="F31" s="1"/>
      <c r="G31" s="1"/>
      <c r="H31" s="1" t="s">
        <v>34</v>
      </c>
      <c r="I31" s="1"/>
      <c r="J31" s="13">
        <v>6300</v>
      </c>
      <c r="K31" s="13">
        <v>5538</v>
      </c>
      <c r="L31" s="13">
        <f>ROUND((J31-K31),5)</f>
        <v>762</v>
      </c>
      <c r="M31" s="14">
        <f>ROUND(IF(K31=0, IF(J31=0, 0, 1), J31/K31),5)</f>
        <v>1.1375900000000001</v>
      </c>
      <c r="N31" s="3"/>
      <c r="O31" s="28">
        <v>18300</v>
      </c>
      <c r="P31" s="28">
        <v>15506</v>
      </c>
      <c r="Q31" s="28">
        <f>ROUND((O31-P31),5)</f>
        <v>2794</v>
      </c>
      <c r="R31" s="29">
        <f>ROUND(IF(P31=0, IF(O31=0, 0, 1), O31/P31),5)</f>
        <v>1.1801900000000001</v>
      </c>
      <c r="S31" s="3"/>
      <c r="T31" s="43">
        <v>28800</v>
      </c>
    </row>
    <row r="32" spans="1:20" x14ac:dyDescent="0.25">
      <c r="A32" s="1"/>
      <c r="B32" s="1"/>
      <c r="C32" s="1"/>
      <c r="D32" s="1"/>
      <c r="E32" s="1"/>
      <c r="F32" s="1"/>
      <c r="G32" s="1"/>
      <c r="H32" s="1" t="s">
        <v>35</v>
      </c>
      <c r="I32" s="1"/>
      <c r="J32" s="13">
        <v>0</v>
      </c>
      <c r="K32" s="13">
        <v>0</v>
      </c>
      <c r="L32" s="13">
        <f>ROUND((J32-K32),5)</f>
        <v>0</v>
      </c>
      <c r="M32" s="14">
        <f>ROUND(IF(K32=0, IF(J32=0, 0, 1), J32/K32),5)</f>
        <v>0</v>
      </c>
      <c r="N32" s="3"/>
      <c r="O32" s="28">
        <v>0</v>
      </c>
      <c r="P32" s="28">
        <v>0</v>
      </c>
      <c r="Q32" s="28">
        <f>ROUND((O32-P32),5)</f>
        <v>0</v>
      </c>
      <c r="R32" s="29">
        <f>ROUND(IF(P32=0, IF(O32=0, 0, 1), O32/P32),5)</f>
        <v>0</v>
      </c>
      <c r="S32" s="3"/>
      <c r="T32" s="43">
        <v>0</v>
      </c>
    </row>
    <row r="33" spans="1:20" x14ac:dyDescent="0.25">
      <c r="A33" s="1"/>
      <c r="B33" s="1"/>
      <c r="C33" s="1"/>
      <c r="D33" s="1"/>
      <c r="E33" s="1"/>
      <c r="F33" s="1"/>
      <c r="G33" s="1"/>
      <c r="H33" s="1" t="s">
        <v>36</v>
      </c>
      <c r="I33" s="1"/>
      <c r="J33" s="13">
        <v>1624.48</v>
      </c>
      <c r="K33" s="13">
        <v>2308</v>
      </c>
      <c r="L33" s="13">
        <f>ROUND((J33-K33),5)</f>
        <v>-683.52</v>
      </c>
      <c r="M33" s="14">
        <f>ROUND(IF(K33=0, IF(J33=0, 0, 1), J33/K33),5)</f>
        <v>0.70384999999999998</v>
      </c>
      <c r="N33" s="3"/>
      <c r="O33" s="28">
        <v>3996.59</v>
      </c>
      <c r="P33" s="28">
        <v>6462</v>
      </c>
      <c r="Q33" s="28">
        <f>ROUND((O33-P33),5)</f>
        <v>-2465.41</v>
      </c>
      <c r="R33" s="29">
        <f>ROUND(IF(P33=0, IF(O33=0, 0, 1), O33/P33),5)</f>
        <v>0.61848000000000003</v>
      </c>
      <c r="S33" s="3"/>
      <c r="T33" s="43">
        <v>12000</v>
      </c>
    </row>
    <row r="34" spans="1:20" x14ac:dyDescent="0.25">
      <c r="A34" s="1"/>
      <c r="B34" s="1"/>
      <c r="C34" s="1"/>
      <c r="D34" s="1"/>
      <c r="E34" s="1"/>
      <c r="F34" s="1"/>
      <c r="G34" s="1"/>
      <c r="H34" s="1" t="s">
        <v>37</v>
      </c>
      <c r="I34" s="1"/>
      <c r="J34" s="13">
        <v>8643.76</v>
      </c>
      <c r="K34" s="13">
        <v>8000</v>
      </c>
      <c r="L34" s="13">
        <f>ROUND((J34-K34),5)</f>
        <v>643.76</v>
      </c>
      <c r="M34" s="14">
        <f>ROUND(IF(K34=0, IF(J34=0, 0, 1), J34/K34),5)</f>
        <v>1.08047</v>
      </c>
      <c r="N34" s="3"/>
      <c r="O34" s="28">
        <v>23278.76</v>
      </c>
      <c r="P34" s="28">
        <v>22400</v>
      </c>
      <c r="Q34" s="28">
        <f>ROUND((O34-P34),5)</f>
        <v>878.76</v>
      </c>
      <c r="R34" s="29">
        <f>ROUND(IF(P34=0, IF(O34=0, 0, 1), O34/P34),5)</f>
        <v>1.0392300000000001</v>
      </c>
      <c r="S34" s="3"/>
      <c r="T34" s="43">
        <v>41600</v>
      </c>
    </row>
    <row r="35" spans="1:20" x14ac:dyDescent="0.25">
      <c r="A35" s="1"/>
      <c r="B35" s="1"/>
      <c r="C35" s="1"/>
      <c r="D35" s="1"/>
      <c r="E35" s="1"/>
      <c r="F35" s="1"/>
      <c r="G35" s="1"/>
      <c r="H35" s="1" t="s">
        <v>38</v>
      </c>
      <c r="I35" s="1"/>
      <c r="J35" s="13">
        <v>10989</v>
      </c>
      <c r="K35" s="13">
        <v>11100</v>
      </c>
      <c r="L35" s="13">
        <f>ROUND((J35-K35),5)</f>
        <v>-111</v>
      </c>
      <c r="M35" s="14">
        <f>ROUND(IF(K35=0, IF(J35=0, 0, 1), J35/K35),5)</f>
        <v>0.99</v>
      </c>
      <c r="N35" s="3"/>
      <c r="O35" s="28">
        <v>30965.61</v>
      </c>
      <c r="P35" s="28">
        <v>31080</v>
      </c>
      <c r="Q35" s="28">
        <f>ROUND((O35-P35),5)</f>
        <v>-114.39</v>
      </c>
      <c r="R35" s="29">
        <f>ROUND(IF(P35=0, IF(O35=0, 0, 1), O35/P35),5)</f>
        <v>0.99631999999999998</v>
      </c>
      <c r="S35" s="3"/>
      <c r="T35" s="43">
        <v>57720</v>
      </c>
    </row>
    <row r="36" spans="1:20" x14ac:dyDescent="0.25">
      <c r="A36" s="1"/>
      <c r="B36" s="1"/>
      <c r="C36" s="1"/>
      <c r="D36" s="1"/>
      <c r="E36" s="1"/>
      <c r="F36" s="1"/>
      <c r="G36" s="1"/>
      <c r="H36" s="1" t="s">
        <v>39</v>
      </c>
      <c r="I36" s="1"/>
      <c r="J36" s="13">
        <v>0</v>
      </c>
      <c r="K36" s="13">
        <v>385</v>
      </c>
      <c r="L36" s="13">
        <f>ROUND((J36-K36),5)</f>
        <v>-385</v>
      </c>
      <c r="M36" s="14">
        <f>ROUND(IF(K36=0, IF(J36=0, 0, 1), J36/K36),5)</f>
        <v>0</v>
      </c>
      <c r="N36" s="3"/>
      <c r="O36" s="28">
        <v>0</v>
      </c>
      <c r="P36" s="28">
        <v>1078</v>
      </c>
      <c r="Q36" s="28">
        <f>ROUND((O36-P36),5)</f>
        <v>-1078</v>
      </c>
      <c r="R36" s="29">
        <f>ROUND(IF(P36=0, IF(O36=0, 0, 1), O36/P36),5)</f>
        <v>0</v>
      </c>
      <c r="S36" s="3"/>
      <c r="T36" s="43">
        <v>2000</v>
      </c>
    </row>
    <row r="37" spans="1:20" x14ac:dyDescent="0.25">
      <c r="A37" s="1"/>
      <c r="B37" s="1"/>
      <c r="C37" s="1"/>
      <c r="D37" s="1"/>
      <c r="E37" s="1"/>
      <c r="F37" s="1"/>
      <c r="G37" s="1"/>
      <c r="H37" s="1" t="s">
        <v>40</v>
      </c>
      <c r="I37" s="1"/>
      <c r="J37" s="13">
        <v>0</v>
      </c>
      <c r="K37" s="13">
        <v>0</v>
      </c>
      <c r="L37" s="13">
        <f>ROUND((J37-K37),5)</f>
        <v>0</v>
      </c>
      <c r="M37" s="14">
        <f>ROUND(IF(K37=0, IF(J37=0, 0, 1), J37/K37),5)</f>
        <v>0</v>
      </c>
      <c r="N37" s="3"/>
      <c r="O37" s="28">
        <v>0</v>
      </c>
      <c r="P37" s="28">
        <v>0</v>
      </c>
      <c r="Q37" s="28">
        <f>ROUND((O37-P37),5)</f>
        <v>0</v>
      </c>
      <c r="R37" s="29">
        <f>ROUND(IF(P37=0, IF(O37=0, 0, 1), O37/P37),5)</f>
        <v>0</v>
      </c>
      <c r="S37" s="3"/>
      <c r="T37" s="43">
        <v>0</v>
      </c>
    </row>
    <row r="38" spans="1:20" x14ac:dyDescent="0.25">
      <c r="A38" s="1"/>
      <c r="B38" s="1"/>
      <c r="C38" s="1"/>
      <c r="D38" s="1"/>
      <c r="E38" s="1"/>
      <c r="F38" s="1"/>
      <c r="G38" s="1"/>
      <c r="H38" s="1" t="s">
        <v>41</v>
      </c>
      <c r="I38" s="1"/>
      <c r="J38" s="13">
        <v>0</v>
      </c>
      <c r="K38" s="13">
        <v>0</v>
      </c>
      <c r="L38" s="13">
        <f>ROUND((J38-K38),5)</f>
        <v>0</v>
      </c>
      <c r="M38" s="14">
        <f>ROUND(IF(K38=0, IF(J38=0, 0, 1), J38/K38),5)</f>
        <v>0</v>
      </c>
      <c r="N38" s="3"/>
      <c r="O38" s="28">
        <v>0</v>
      </c>
      <c r="P38" s="28">
        <v>0</v>
      </c>
      <c r="Q38" s="28">
        <f>ROUND((O38-P38),5)</f>
        <v>0</v>
      </c>
      <c r="R38" s="29">
        <f>ROUND(IF(P38=0, IF(O38=0, 0, 1), O38/P38),5)</f>
        <v>0</v>
      </c>
      <c r="S38" s="3"/>
      <c r="T38" s="43">
        <v>0</v>
      </c>
    </row>
    <row r="39" spans="1:20" x14ac:dyDescent="0.25">
      <c r="A39" s="1"/>
      <c r="B39" s="1"/>
      <c r="C39" s="1"/>
      <c r="D39" s="1"/>
      <c r="E39" s="1"/>
      <c r="F39" s="1"/>
      <c r="G39" s="1"/>
      <c r="H39" s="1" t="s">
        <v>42</v>
      </c>
      <c r="I39" s="1"/>
      <c r="J39" s="13">
        <v>8332.57</v>
      </c>
      <c r="K39" s="13">
        <v>7792</v>
      </c>
      <c r="L39" s="13">
        <f>ROUND((J39-K39),5)</f>
        <v>540.57000000000005</v>
      </c>
      <c r="M39" s="14">
        <f>ROUND(IF(K39=0, IF(J39=0, 0, 1), J39/K39),5)</f>
        <v>1.06938</v>
      </c>
      <c r="N39" s="3"/>
      <c r="O39" s="28">
        <v>22588.67</v>
      </c>
      <c r="P39" s="28">
        <v>21818</v>
      </c>
      <c r="Q39" s="28">
        <f>ROUND((O39-P39),5)</f>
        <v>770.67</v>
      </c>
      <c r="R39" s="29">
        <f>ROUND(IF(P39=0, IF(O39=0, 0, 1), O39/P39),5)</f>
        <v>1.03532</v>
      </c>
      <c r="S39" s="3"/>
      <c r="T39" s="43">
        <v>40518.400000000001</v>
      </c>
    </row>
    <row r="40" spans="1:20" x14ac:dyDescent="0.25">
      <c r="A40" s="1"/>
      <c r="B40" s="1"/>
      <c r="C40" s="1"/>
      <c r="D40" s="1"/>
      <c r="E40" s="1"/>
      <c r="F40" s="1"/>
      <c r="G40" s="1"/>
      <c r="H40" s="1" t="s">
        <v>43</v>
      </c>
      <c r="I40" s="1"/>
      <c r="J40" s="13">
        <v>0</v>
      </c>
      <c r="K40" s="13">
        <v>0</v>
      </c>
      <c r="L40" s="13">
        <f>ROUND((J40-K40),5)</f>
        <v>0</v>
      </c>
      <c r="M40" s="14">
        <f>ROUND(IF(K40=0, IF(J40=0, 0, 1), J40/K40),5)</f>
        <v>0</v>
      </c>
      <c r="N40" s="3"/>
      <c r="O40" s="28">
        <v>0</v>
      </c>
      <c r="P40" s="28">
        <v>0</v>
      </c>
      <c r="Q40" s="28">
        <f>ROUND((O40-P40),5)</f>
        <v>0</v>
      </c>
      <c r="R40" s="29">
        <f>ROUND(IF(P40=0, IF(O40=0, 0, 1), O40/P40),5)</f>
        <v>0</v>
      </c>
      <c r="S40" s="3"/>
      <c r="T40" s="43">
        <v>0</v>
      </c>
    </row>
    <row r="41" spans="1:20" x14ac:dyDescent="0.25">
      <c r="A41" s="1"/>
      <c r="B41" s="1"/>
      <c r="C41" s="1"/>
      <c r="D41" s="1"/>
      <c r="E41" s="1"/>
      <c r="F41" s="1"/>
      <c r="G41" s="1"/>
      <c r="H41" s="1" t="s">
        <v>44</v>
      </c>
      <c r="I41" s="1"/>
      <c r="J41" s="13">
        <v>16700.32</v>
      </c>
      <c r="K41" s="13">
        <v>16325</v>
      </c>
      <c r="L41" s="13">
        <f>ROUND((J41-K41),5)</f>
        <v>375.32</v>
      </c>
      <c r="M41" s="14">
        <f>ROUND(IF(K41=0, IF(J41=0, 0, 1), J41/K41),5)</f>
        <v>1.0229900000000001</v>
      </c>
      <c r="N41" s="3"/>
      <c r="O41" s="28">
        <v>45922</v>
      </c>
      <c r="P41" s="28">
        <v>45710</v>
      </c>
      <c r="Q41" s="28">
        <f>ROUND((O41-P41),5)</f>
        <v>212</v>
      </c>
      <c r="R41" s="29">
        <f>ROUND(IF(P41=0, IF(O41=0, 0, 1), O41/P41),5)</f>
        <v>1.00464</v>
      </c>
      <c r="S41" s="3"/>
      <c r="T41" s="43">
        <v>84890.4</v>
      </c>
    </row>
    <row r="42" spans="1:20" x14ac:dyDescent="0.25">
      <c r="A42" s="1"/>
      <c r="B42" s="1"/>
      <c r="C42" s="1"/>
      <c r="D42" s="1"/>
      <c r="E42" s="1"/>
      <c r="F42" s="1"/>
      <c r="G42" s="1"/>
      <c r="H42" s="1" t="s">
        <v>45</v>
      </c>
      <c r="I42" s="1"/>
      <c r="J42" s="13">
        <v>0</v>
      </c>
      <c r="K42" s="13">
        <v>0</v>
      </c>
      <c r="L42" s="13">
        <f>ROUND((J42-K42),5)</f>
        <v>0</v>
      </c>
      <c r="M42" s="14">
        <f>ROUND(IF(K42=0, IF(J42=0, 0, 1), J42/K42),5)</f>
        <v>0</v>
      </c>
      <c r="N42" s="3"/>
      <c r="O42" s="28">
        <v>0</v>
      </c>
      <c r="P42" s="28">
        <v>0</v>
      </c>
      <c r="Q42" s="28">
        <f>ROUND((O42-P42),5)</f>
        <v>0</v>
      </c>
      <c r="R42" s="29">
        <f>ROUND(IF(P42=0, IF(O42=0, 0, 1), O42/P42),5)</f>
        <v>0</v>
      </c>
      <c r="S42" s="3"/>
      <c r="T42" s="43">
        <v>0</v>
      </c>
    </row>
    <row r="43" spans="1:20" x14ac:dyDescent="0.25">
      <c r="A43" s="1"/>
      <c r="B43" s="1"/>
      <c r="C43" s="1"/>
      <c r="D43" s="1"/>
      <c r="E43" s="1"/>
      <c r="F43" s="1"/>
      <c r="G43" s="1"/>
      <c r="H43" s="1" t="s">
        <v>46</v>
      </c>
      <c r="I43" s="1"/>
      <c r="J43" s="13">
        <v>0</v>
      </c>
      <c r="K43" s="13">
        <v>0</v>
      </c>
      <c r="L43" s="13">
        <f>ROUND((J43-K43),5)</f>
        <v>0</v>
      </c>
      <c r="M43" s="14">
        <f>ROUND(IF(K43=0, IF(J43=0, 0, 1), J43/K43),5)</f>
        <v>0</v>
      </c>
      <c r="N43" s="3"/>
      <c r="O43" s="28">
        <v>0</v>
      </c>
      <c r="P43" s="28">
        <v>0</v>
      </c>
      <c r="Q43" s="28">
        <f>ROUND((O43-P43),5)</f>
        <v>0</v>
      </c>
      <c r="R43" s="29">
        <f>ROUND(IF(P43=0, IF(O43=0, 0, 1), O43/P43),5)</f>
        <v>0</v>
      </c>
      <c r="S43" s="3"/>
      <c r="T43" s="43">
        <v>0</v>
      </c>
    </row>
    <row r="44" spans="1:20" ht="15.75" thickBot="1" x14ac:dyDescent="0.3">
      <c r="A44" s="1"/>
      <c r="B44" s="1"/>
      <c r="C44" s="1"/>
      <c r="D44" s="1"/>
      <c r="E44" s="1"/>
      <c r="F44" s="1"/>
      <c r="G44" s="1"/>
      <c r="H44" s="1" t="s">
        <v>47</v>
      </c>
      <c r="I44" s="1"/>
      <c r="J44" s="15">
        <v>0</v>
      </c>
      <c r="K44" s="15">
        <v>0</v>
      </c>
      <c r="L44" s="15">
        <f>ROUND((J44-K44),5)</f>
        <v>0</v>
      </c>
      <c r="M44" s="16">
        <f>ROUND(IF(K44=0, IF(J44=0, 0, 1), J44/K44),5)</f>
        <v>0</v>
      </c>
      <c r="N44" s="3"/>
      <c r="O44" s="30">
        <v>0</v>
      </c>
      <c r="P44" s="30">
        <v>0</v>
      </c>
      <c r="Q44" s="30">
        <f>ROUND((O44-P44),5)</f>
        <v>0</v>
      </c>
      <c r="R44" s="31">
        <f>ROUND(IF(P44=0, IF(O44=0, 0, 1), O44/P44),5)</f>
        <v>0</v>
      </c>
      <c r="S44" s="3"/>
      <c r="T44" s="44">
        <v>0</v>
      </c>
    </row>
    <row r="45" spans="1:20" x14ac:dyDescent="0.25">
      <c r="A45" s="1"/>
      <c r="B45" s="1"/>
      <c r="C45" s="1"/>
      <c r="D45" s="1"/>
      <c r="E45" s="1"/>
      <c r="F45" s="1"/>
      <c r="G45" s="1" t="s">
        <v>48</v>
      </c>
      <c r="H45" s="1"/>
      <c r="I45" s="1"/>
      <c r="J45" s="13">
        <f>ROUND(SUM(J30:J44),5)</f>
        <v>52590.13</v>
      </c>
      <c r="K45" s="13">
        <f>ROUND(SUM(K30:K44),5)</f>
        <v>51448</v>
      </c>
      <c r="L45" s="13">
        <f>ROUND((J45-K45),5)</f>
        <v>1142.1300000000001</v>
      </c>
      <c r="M45" s="14">
        <f>ROUND(IF(K45=0, IF(J45=0, 0, 1), J45/K45),5)</f>
        <v>1.0222</v>
      </c>
      <c r="N45" s="3"/>
      <c r="O45" s="28">
        <f>ROUND(SUM(O30:O44),5)</f>
        <v>145051.63</v>
      </c>
      <c r="P45" s="28">
        <f>ROUND(SUM(P30:P44),5)</f>
        <v>144054</v>
      </c>
      <c r="Q45" s="28">
        <f>ROUND((O45-P45),5)</f>
        <v>997.63</v>
      </c>
      <c r="R45" s="29">
        <f>ROUND(IF(P45=0, IF(O45=0, 0, 1), O45/P45),5)</f>
        <v>1.0069300000000001</v>
      </c>
      <c r="S45" s="3"/>
      <c r="T45" s="43">
        <f>ROUND(SUM(T30:T44),5)</f>
        <v>267528.8</v>
      </c>
    </row>
    <row r="46" spans="1:20" x14ac:dyDescent="0.25">
      <c r="A46" s="1"/>
      <c r="B46" s="1"/>
      <c r="C46" s="1"/>
      <c r="D46" s="1"/>
      <c r="E46" s="1"/>
      <c r="F46" s="1"/>
      <c r="G46" s="1" t="s">
        <v>49</v>
      </c>
      <c r="H46" s="1"/>
      <c r="I46" s="1"/>
      <c r="J46" s="13">
        <v>36</v>
      </c>
      <c r="K46" s="13">
        <v>0</v>
      </c>
      <c r="L46" s="13">
        <f>ROUND((J46-K46),5)</f>
        <v>36</v>
      </c>
      <c r="M46" s="14">
        <f>ROUND(IF(K46=0, IF(J46=0, 0, 1), J46/K46),5)</f>
        <v>1</v>
      </c>
      <c r="N46" s="3"/>
      <c r="O46" s="28">
        <v>60</v>
      </c>
      <c r="P46" s="28">
        <v>0</v>
      </c>
      <c r="Q46" s="28">
        <f>ROUND((O46-P46),5)</f>
        <v>60</v>
      </c>
      <c r="R46" s="29">
        <f>ROUND(IF(P46=0, IF(O46=0, 0, 1), O46/P46),5)</f>
        <v>1</v>
      </c>
      <c r="S46" s="3"/>
      <c r="T46" s="43">
        <v>0</v>
      </c>
    </row>
    <row r="47" spans="1:20" x14ac:dyDescent="0.25">
      <c r="A47" s="1"/>
      <c r="B47" s="1"/>
      <c r="C47" s="1"/>
      <c r="D47" s="1"/>
      <c r="E47" s="1"/>
      <c r="F47" s="1"/>
      <c r="G47" s="1" t="s">
        <v>50</v>
      </c>
      <c r="H47" s="1"/>
      <c r="I47" s="1"/>
      <c r="J47" s="13">
        <v>4698.1000000000004</v>
      </c>
      <c r="K47" s="13">
        <v>4538</v>
      </c>
      <c r="L47" s="13">
        <f>ROUND((J47-K47),5)</f>
        <v>160.1</v>
      </c>
      <c r="M47" s="14">
        <f>ROUND(IF(K47=0, IF(J47=0, 0, 1), J47/K47),5)</f>
        <v>1.03528</v>
      </c>
      <c r="N47" s="3"/>
      <c r="O47" s="28">
        <v>13020.8</v>
      </c>
      <c r="P47" s="28">
        <v>12706</v>
      </c>
      <c r="Q47" s="28">
        <f>ROUND((O47-P47),5)</f>
        <v>314.8</v>
      </c>
      <c r="R47" s="29">
        <f>ROUND(IF(P47=0, IF(O47=0, 0, 1), O47/P47),5)</f>
        <v>1.02478</v>
      </c>
      <c r="S47" s="3"/>
      <c r="T47" s="43">
        <v>23600</v>
      </c>
    </row>
    <row r="48" spans="1:20" x14ac:dyDescent="0.25">
      <c r="A48" s="1"/>
      <c r="B48" s="1"/>
      <c r="C48" s="1"/>
      <c r="D48" s="1"/>
      <c r="E48" s="1"/>
      <c r="F48" s="1"/>
      <c r="G48" s="1" t="s">
        <v>51</v>
      </c>
      <c r="H48" s="1"/>
      <c r="I48" s="1"/>
      <c r="J48" s="13">
        <v>0</v>
      </c>
      <c r="K48" s="13">
        <v>722.66</v>
      </c>
      <c r="L48" s="13">
        <f>ROUND((J48-K48),5)</f>
        <v>-722.66</v>
      </c>
      <c r="M48" s="14">
        <f>ROUND(IF(K48=0, IF(J48=0, 0, 1), J48/K48),5)</f>
        <v>0</v>
      </c>
      <c r="N48" s="3"/>
      <c r="O48" s="28">
        <v>0</v>
      </c>
      <c r="P48" s="28">
        <v>2167.98</v>
      </c>
      <c r="Q48" s="28">
        <f>ROUND((O48-P48),5)</f>
        <v>-2167.98</v>
      </c>
      <c r="R48" s="29">
        <f>ROUND(IF(P48=0, IF(O48=0, 0, 1), O48/P48),5)</f>
        <v>0</v>
      </c>
      <c r="S48" s="3"/>
      <c r="T48" s="43">
        <v>4335.96</v>
      </c>
    </row>
    <row r="49" spans="1:20" x14ac:dyDescent="0.25">
      <c r="A49" s="1"/>
      <c r="B49" s="1"/>
      <c r="C49" s="1"/>
      <c r="D49" s="1"/>
      <c r="E49" s="1"/>
      <c r="F49" s="1"/>
      <c r="G49" s="1" t="s">
        <v>52</v>
      </c>
      <c r="H49" s="1"/>
      <c r="I49" s="1"/>
      <c r="J49" s="13">
        <v>3500</v>
      </c>
      <c r="K49" s="13">
        <v>833.32</v>
      </c>
      <c r="L49" s="13">
        <f>ROUND((J49-K49),5)</f>
        <v>2666.68</v>
      </c>
      <c r="M49" s="14">
        <f>ROUND(IF(K49=0, IF(J49=0, 0, 1), J49/K49),5)</f>
        <v>4.2000700000000002</v>
      </c>
      <c r="N49" s="3"/>
      <c r="O49" s="28">
        <v>3500</v>
      </c>
      <c r="P49" s="28">
        <v>2499.96</v>
      </c>
      <c r="Q49" s="28">
        <f>ROUND((O49-P49),5)</f>
        <v>1000.04</v>
      </c>
      <c r="R49" s="29">
        <f>ROUND(IF(P49=0, IF(O49=0, 0, 1), O49/P49),5)</f>
        <v>1.40002</v>
      </c>
      <c r="S49" s="3"/>
      <c r="T49" s="43">
        <v>5000</v>
      </c>
    </row>
    <row r="50" spans="1:20" x14ac:dyDescent="0.25">
      <c r="A50" s="1"/>
      <c r="B50" s="1"/>
      <c r="C50" s="1"/>
      <c r="D50" s="1"/>
      <c r="E50" s="1"/>
      <c r="F50" s="1"/>
      <c r="G50" s="1" t="s">
        <v>53</v>
      </c>
      <c r="H50" s="1"/>
      <c r="I50" s="1"/>
      <c r="J50" s="13">
        <v>8728.9</v>
      </c>
      <c r="K50" s="13">
        <v>8987</v>
      </c>
      <c r="L50" s="13">
        <f>ROUND((J50-K50),5)</f>
        <v>-258.10000000000002</v>
      </c>
      <c r="M50" s="14">
        <f>ROUND(IF(K50=0, IF(J50=0, 0, 1), J50/K50),5)</f>
        <v>0.97128000000000003</v>
      </c>
      <c r="N50" s="3"/>
      <c r="O50" s="28">
        <v>24440.92</v>
      </c>
      <c r="P50" s="28">
        <v>25164</v>
      </c>
      <c r="Q50" s="28">
        <f>ROUND((O50-P50),5)</f>
        <v>-723.08</v>
      </c>
      <c r="R50" s="29">
        <f>ROUND(IF(P50=0, IF(O50=0, 0, 1), O50/P50),5)</f>
        <v>0.97126999999999997</v>
      </c>
      <c r="S50" s="3"/>
      <c r="T50" s="43">
        <v>46732.32</v>
      </c>
    </row>
    <row r="51" spans="1:20" x14ac:dyDescent="0.25">
      <c r="A51" s="1"/>
      <c r="B51" s="1"/>
      <c r="C51" s="1"/>
      <c r="D51" s="1"/>
      <c r="E51" s="1"/>
      <c r="F51" s="1"/>
      <c r="G51" s="1" t="s">
        <v>54</v>
      </c>
      <c r="H51" s="1"/>
      <c r="I51" s="1"/>
      <c r="J51" s="13">
        <v>2723.66</v>
      </c>
      <c r="K51" s="13">
        <v>2684.06</v>
      </c>
      <c r="L51" s="13">
        <f>ROUND((J51-K51),5)</f>
        <v>39.6</v>
      </c>
      <c r="M51" s="14">
        <f>ROUND(IF(K51=0, IF(J51=0, 0, 1), J51/K51),5)</f>
        <v>1.01475</v>
      </c>
      <c r="N51" s="3"/>
      <c r="O51" s="28">
        <v>5407.72</v>
      </c>
      <c r="P51" s="28">
        <v>8052.18</v>
      </c>
      <c r="Q51" s="28">
        <f>ROUND((O51-P51),5)</f>
        <v>-2644.46</v>
      </c>
      <c r="R51" s="29">
        <f>ROUND(IF(P51=0, IF(O51=0, 0, 1), O51/P51),5)</f>
        <v>0.67157999999999995</v>
      </c>
      <c r="S51" s="3"/>
      <c r="T51" s="43">
        <v>16104.36</v>
      </c>
    </row>
    <row r="52" spans="1:20" ht="15.75" thickBot="1" x14ac:dyDescent="0.3">
      <c r="A52" s="1"/>
      <c r="B52" s="1"/>
      <c r="C52" s="1"/>
      <c r="D52" s="1"/>
      <c r="E52" s="1"/>
      <c r="F52" s="1"/>
      <c r="G52" s="1" t="s">
        <v>55</v>
      </c>
      <c r="H52" s="1"/>
      <c r="I52" s="1"/>
      <c r="J52" s="15">
        <v>112.95</v>
      </c>
      <c r="K52" s="15">
        <v>833.32</v>
      </c>
      <c r="L52" s="15">
        <f>ROUND((J52-K52),5)</f>
        <v>-720.37</v>
      </c>
      <c r="M52" s="16">
        <f>ROUND(IF(K52=0, IF(J52=0, 0, 1), J52/K52),5)</f>
        <v>0.13553999999999999</v>
      </c>
      <c r="N52" s="3"/>
      <c r="O52" s="30">
        <v>995.39</v>
      </c>
      <c r="P52" s="30">
        <v>2499.96</v>
      </c>
      <c r="Q52" s="30">
        <f>ROUND((O52-P52),5)</f>
        <v>-1504.57</v>
      </c>
      <c r="R52" s="31">
        <f>ROUND(IF(P52=0, IF(O52=0, 0, 1), O52/P52),5)</f>
        <v>0.39816000000000001</v>
      </c>
      <c r="S52" s="3"/>
      <c r="T52" s="44">
        <v>5000</v>
      </c>
    </row>
    <row r="53" spans="1:20" x14ac:dyDescent="0.25">
      <c r="A53" s="1"/>
      <c r="B53" s="1"/>
      <c r="C53" s="1"/>
      <c r="D53" s="1"/>
      <c r="E53" s="1"/>
      <c r="F53" s="1" t="s">
        <v>56</v>
      </c>
      <c r="G53" s="1"/>
      <c r="H53" s="1"/>
      <c r="I53" s="1"/>
      <c r="J53" s="13">
        <f>ROUND(J29+SUM(J45:J52),5)</f>
        <v>72389.740000000005</v>
      </c>
      <c r="K53" s="13">
        <f>ROUND(K29+SUM(K45:K52),5)</f>
        <v>70046.36</v>
      </c>
      <c r="L53" s="13">
        <f>ROUND((J53-K53),5)</f>
        <v>2343.38</v>
      </c>
      <c r="M53" s="14">
        <f>ROUND(IF(K53=0, IF(J53=0, 0, 1), J53/K53),5)</f>
        <v>1.03345</v>
      </c>
      <c r="N53" s="3"/>
      <c r="O53" s="28">
        <f>ROUND(O29+SUM(O45:O52),5)</f>
        <v>192476.46</v>
      </c>
      <c r="P53" s="28">
        <f>ROUND(P29+SUM(P45:P52),5)</f>
        <v>197144.08</v>
      </c>
      <c r="Q53" s="28">
        <f>ROUND((O53-P53),5)</f>
        <v>-4667.62</v>
      </c>
      <c r="R53" s="29">
        <f>ROUND(IF(P53=0, IF(O53=0, 0, 1), O53/P53),5)</f>
        <v>0.97631999999999997</v>
      </c>
      <c r="S53" s="3"/>
      <c r="T53" s="43">
        <f>ROUND(T29+SUM(T45:T52),5)</f>
        <v>368301.44</v>
      </c>
    </row>
    <row r="54" spans="1:20" x14ac:dyDescent="0.25">
      <c r="A54" s="1"/>
      <c r="B54" s="1"/>
      <c r="C54" s="1"/>
      <c r="D54" s="1"/>
      <c r="E54" s="1"/>
      <c r="F54" s="1" t="s">
        <v>57</v>
      </c>
      <c r="G54" s="1"/>
      <c r="H54" s="1"/>
      <c r="I54" s="1"/>
      <c r="J54" s="13"/>
      <c r="K54" s="13"/>
      <c r="L54" s="13"/>
      <c r="M54" s="14"/>
      <c r="N54" s="3"/>
      <c r="O54" s="28"/>
      <c r="P54" s="28"/>
      <c r="Q54" s="28"/>
      <c r="R54" s="29"/>
      <c r="S54" s="3"/>
      <c r="T54" s="43"/>
    </row>
    <row r="55" spans="1:20" x14ac:dyDescent="0.25">
      <c r="A55" s="1"/>
      <c r="B55" s="1"/>
      <c r="C55" s="1"/>
      <c r="D55" s="1"/>
      <c r="E55" s="1"/>
      <c r="F55" s="1"/>
      <c r="G55" s="1" t="s">
        <v>58</v>
      </c>
      <c r="H55" s="1"/>
      <c r="I55" s="1"/>
      <c r="J55" s="13">
        <v>0</v>
      </c>
      <c r="K55" s="13">
        <v>0</v>
      </c>
      <c r="L55" s="13">
        <f>ROUND((J55-K55),5)</f>
        <v>0</v>
      </c>
      <c r="M55" s="14">
        <f>ROUND(IF(K55=0, IF(J55=0, 0, 1), J55/K55),5)</f>
        <v>0</v>
      </c>
      <c r="N55" s="3"/>
      <c r="O55" s="28">
        <v>0</v>
      </c>
      <c r="P55" s="28">
        <v>0</v>
      </c>
      <c r="Q55" s="28">
        <f>ROUND((O55-P55),5)</f>
        <v>0</v>
      </c>
      <c r="R55" s="29">
        <f>ROUND(IF(P55=0, IF(O55=0, 0, 1), O55/P55),5)</f>
        <v>0</v>
      </c>
      <c r="S55" s="3"/>
      <c r="T55" s="43">
        <v>0</v>
      </c>
    </row>
    <row r="56" spans="1:20" ht="15.75" thickBot="1" x14ac:dyDescent="0.3">
      <c r="A56" s="1"/>
      <c r="B56" s="1"/>
      <c r="C56" s="1"/>
      <c r="D56" s="1"/>
      <c r="E56" s="1"/>
      <c r="F56" s="1"/>
      <c r="G56" s="1" t="s">
        <v>59</v>
      </c>
      <c r="H56" s="1"/>
      <c r="I56" s="1"/>
      <c r="J56" s="15">
        <v>0</v>
      </c>
      <c r="K56" s="15">
        <v>0</v>
      </c>
      <c r="L56" s="15">
        <f>ROUND((J56-K56),5)</f>
        <v>0</v>
      </c>
      <c r="M56" s="16">
        <f>ROUND(IF(K56=0, IF(J56=0, 0, 1), J56/K56),5)</f>
        <v>0</v>
      </c>
      <c r="N56" s="3"/>
      <c r="O56" s="30">
        <v>0</v>
      </c>
      <c r="P56" s="30">
        <v>0</v>
      </c>
      <c r="Q56" s="30">
        <f>ROUND((O56-P56),5)</f>
        <v>0</v>
      </c>
      <c r="R56" s="31">
        <f>ROUND(IF(P56=0, IF(O56=0, 0, 1), O56/P56),5)</f>
        <v>0</v>
      </c>
      <c r="S56" s="3"/>
      <c r="T56" s="44">
        <v>0</v>
      </c>
    </row>
    <row r="57" spans="1:20" x14ac:dyDescent="0.25">
      <c r="A57" s="1"/>
      <c r="B57" s="1"/>
      <c r="C57" s="1"/>
      <c r="D57" s="1"/>
      <c r="E57" s="1"/>
      <c r="F57" s="1" t="s">
        <v>60</v>
      </c>
      <c r="G57" s="1"/>
      <c r="H57" s="1"/>
      <c r="I57" s="1"/>
      <c r="J57" s="13">
        <f>ROUND(SUM(J54:J56),5)</f>
        <v>0</v>
      </c>
      <c r="K57" s="13">
        <f>ROUND(SUM(K54:K56),5)</f>
        <v>0</v>
      </c>
      <c r="L57" s="13">
        <f>ROUND((J57-K57),5)</f>
        <v>0</v>
      </c>
      <c r="M57" s="14">
        <f>ROUND(IF(K57=0, IF(J57=0, 0, 1), J57/K57),5)</f>
        <v>0</v>
      </c>
      <c r="N57" s="3"/>
      <c r="O57" s="28">
        <f>ROUND(SUM(O54:O56),5)</f>
        <v>0</v>
      </c>
      <c r="P57" s="28">
        <f>ROUND(SUM(P54:P56),5)</f>
        <v>0</v>
      </c>
      <c r="Q57" s="28">
        <f>ROUND((O57-P57),5)</f>
        <v>0</v>
      </c>
      <c r="R57" s="29">
        <f>ROUND(IF(P57=0, IF(O57=0, 0, 1), O57/P57),5)</f>
        <v>0</v>
      </c>
      <c r="S57" s="3"/>
      <c r="T57" s="43">
        <f>ROUND(SUM(T54:T56),5)</f>
        <v>0</v>
      </c>
    </row>
    <row r="58" spans="1:20" x14ac:dyDescent="0.25">
      <c r="A58" s="1"/>
      <c r="B58" s="1"/>
      <c r="C58" s="1"/>
      <c r="D58" s="1"/>
      <c r="E58" s="1"/>
      <c r="F58" s="1" t="s">
        <v>61</v>
      </c>
      <c r="G58" s="1"/>
      <c r="H58" s="1"/>
      <c r="I58" s="1"/>
      <c r="J58" s="13"/>
      <c r="K58" s="13"/>
      <c r="L58" s="13"/>
      <c r="M58" s="14"/>
      <c r="N58" s="3"/>
      <c r="O58" s="28"/>
      <c r="P58" s="28"/>
      <c r="Q58" s="28"/>
      <c r="R58" s="29"/>
      <c r="S58" s="3"/>
      <c r="T58" s="43"/>
    </row>
    <row r="59" spans="1:20" x14ac:dyDescent="0.25">
      <c r="A59" s="1"/>
      <c r="B59" s="1"/>
      <c r="C59" s="1"/>
      <c r="D59" s="1"/>
      <c r="E59" s="1"/>
      <c r="F59" s="1"/>
      <c r="G59" s="1" t="s">
        <v>62</v>
      </c>
      <c r="H59" s="1"/>
      <c r="I59" s="1"/>
      <c r="J59" s="13">
        <v>0</v>
      </c>
      <c r="K59" s="13">
        <v>250</v>
      </c>
      <c r="L59" s="13">
        <f>ROUND((J59-K59),5)</f>
        <v>-250</v>
      </c>
      <c r="M59" s="14">
        <f>ROUND(IF(K59=0, IF(J59=0, 0, 1), J59/K59),5)</f>
        <v>0</v>
      </c>
      <c r="N59" s="3"/>
      <c r="O59" s="28">
        <v>888</v>
      </c>
      <c r="P59" s="28">
        <v>750</v>
      </c>
      <c r="Q59" s="28">
        <f>ROUND((O59-P59),5)</f>
        <v>138</v>
      </c>
      <c r="R59" s="29">
        <f>ROUND(IF(P59=0, IF(O59=0, 0, 1), O59/P59),5)</f>
        <v>1.1839999999999999</v>
      </c>
      <c r="S59" s="3"/>
      <c r="T59" s="43">
        <v>1500</v>
      </c>
    </row>
    <row r="60" spans="1:20" x14ac:dyDescent="0.25">
      <c r="A60" s="1"/>
      <c r="B60" s="1"/>
      <c r="C60" s="1"/>
      <c r="D60" s="1"/>
      <c r="E60" s="1"/>
      <c r="F60" s="1"/>
      <c r="G60" s="1" t="s">
        <v>63</v>
      </c>
      <c r="H60" s="1"/>
      <c r="I60" s="1"/>
      <c r="J60" s="13">
        <v>0</v>
      </c>
      <c r="K60" s="13">
        <v>916.66</v>
      </c>
      <c r="L60" s="13">
        <f>ROUND((J60-K60),5)</f>
        <v>-916.66</v>
      </c>
      <c r="M60" s="14">
        <f>ROUND(IF(K60=0, IF(J60=0, 0, 1), J60/K60),5)</f>
        <v>0</v>
      </c>
      <c r="N60" s="3"/>
      <c r="O60" s="28">
        <v>0</v>
      </c>
      <c r="P60" s="28">
        <v>2749.98</v>
      </c>
      <c r="Q60" s="28">
        <f>ROUND((O60-P60),5)</f>
        <v>-2749.98</v>
      </c>
      <c r="R60" s="29">
        <f>ROUND(IF(P60=0, IF(O60=0, 0, 1), O60/P60),5)</f>
        <v>0</v>
      </c>
      <c r="S60" s="3"/>
      <c r="T60" s="43">
        <v>5500</v>
      </c>
    </row>
    <row r="61" spans="1:20" x14ac:dyDescent="0.25">
      <c r="A61" s="1"/>
      <c r="B61" s="1"/>
      <c r="C61" s="1"/>
      <c r="D61" s="1"/>
      <c r="E61" s="1"/>
      <c r="F61" s="1"/>
      <c r="G61" s="1" t="s">
        <v>64</v>
      </c>
      <c r="H61" s="1"/>
      <c r="I61" s="1"/>
      <c r="J61" s="13">
        <v>0</v>
      </c>
      <c r="K61" s="13">
        <v>2520.54</v>
      </c>
      <c r="L61" s="13">
        <f>ROUND((J61-K61),5)</f>
        <v>-2520.54</v>
      </c>
      <c r="M61" s="14">
        <f>ROUND(IF(K61=0, IF(J61=0, 0, 1), J61/K61),5)</f>
        <v>0</v>
      </c>
      <c r="N61" s="3"/>
      <c r="O61" s="28">
        <v>17111.37</v>
      </c>
      <c r="P61" s="28">
        <v>7561.62</v>
      </c>
      <c r="Q61" s="28">
        <f>ROUND((O61-P61),5)</f>
        <v>9549.75</v>
      </c>
      <c r="R61" s="29">
        <f>ROUND(IF(P61=0, IF(O61=0, 0, 1), O61/P61),5)</f>
        <v>2.2629199999999998</v>
      </c>
      <c r="S61" s="3"/>
      <c r="T61" s="43">
        <v>15123.26</v>
      </c>
    </row>
    <row r="62" spans="1:20" x14ac:dyDescent="0.25">
      <c r="A62" s="1"/>
      <c r="B62" s="1"/>
      <c r="C62" s="1"/>
      <c r="D62" s="1"/>
      <c r="E62" s="1"/>
      <c r="F62" s="1"/>
      <c r="G62" s="1" t="s">
        <v>65</v>
      </c>
      <c r="H62" s="1"/>
      <c r="I62" s="1"/>
      <c r="J62" s="13"/>
      <c r="K62" s="13"/>
      <c r="L62" s="13"/>
      <c r="M62" s="14"/>
      <c r="N62" s="3"/>
      <c r="O62" s="28"/>
      <c r="P62" s="28"/>
      <c r="Q62" s="28"/>
      <c r="R62" s="29"/>
      <c r="S62" s="3"/>
      <c r="T62" s="43"/>
    </row>
    <row r="63" spans="1:20" x14ac:dyDescent="0.25">
      <c r="A63" s="1"/>
      <c r="B63" s="1"/>
      <c r="C63" s="1"/>
      <c r="D63" s="1"/>
      <c r="E63" s="1"/>
      <c r="F63" s="1"/>
      <c r="G63" s="1"/>
      <c r="H63" s="1" t="s">
        <v>66</v>
      </c>
      <c r="I63" s="1"/>
      <c r="J63" s="13">
        <v>0</v>
      </c>
      <c r="K63" s="13">
        <v>0</v>
      </c>
      <c r="L63" s="13">
        <f>ROUND((J63-K63),5)</f>
        <v>0</v>
      </c>
      <c r="M63" s="14">
        <f>ROUND(IF(K63=0, IF(J63=0, 0, 1), J63/K63),5)</f>
        <v>0</v>
      </c>
      <c r="N63" s="3"/>
      <c r="O63" s="28">
        <v>0</v>
      </c>
      <c r="P63" s="28">
        <v>0</v>
      </c>
      <c r="Q63" s="28">
        <f>ROUND((O63-P63),5)</f>
        <v>0</v>
      </c>
      <c r="R63" s="29">
        <f>ROUND(IF(P63=0, IF(O63=0, 0, 1), O63/P63),5)</f>
        <v>0</v>
      </c>
      <c r="S63" s="3"/>
      <c r="T63" s="43">
        <v>0</v>
      </c>
    </row>
    <row r="64" spans="1:20" x14ac:dyDescent="0.25">
      <c r="A64" s="1"/>
      <c r="B64" s="1"/>
      <c r="C64" s="1"/>
      <c r="D64" s="1"/>
      <c r="E64" s="1"/>
      <c r="F64" s="1"/>
      <c r="G64" s="1"/>
      <c r="H64" s="1" t="s">
        <v>67</v>
      </c>
      <c r="I64" s="1"/>
      <c r="J64" s="13">
        <v>3030</v>
      </c>
      <c r="K64" s="13">
        <v>1833.32</v>
      </c>
      <c r="L64" s="13">
        <f>ROUND((J64-K64),5)</f>
        <v>1196.68</v>
      </c>
      <c r="M64" s="14">
        <f>ROUND(IF(K64=0, IF(J64=0, 0, 1), J64/K64),5)</f>
        <v>1.6527400000000001</v>
      </c>
      <c r="N64" s="3"/>
      <c r="O64" s="28">
        <v>6060</v>
      </c>
      <c r="P64" s="28">
        <v>5499.96</v>
      </c>
      <c r="Q64" s="28">
        <f>ROUND((O64-P64),5)</f>
        <v>560.04</v>
      </c>
      <c r="R64" s="29">
        <f>ROUND(IF(P64=0, IF(O64=0, 0, 1), O64/P64),5)</f>
        <v>1.1018300000000001</v>
      </c>
      <c r="S64" s="3"/>
      <c r="T64" s="43">
        <v>11000</v>
      </c>
    </row>
    <row r="65" spans="1:20" ht="15.75" thickBot="1" x14ac:dyDescent="0.3">
      <c r="A65" s="1"/>
      <c r="B65" s="1"/>
      <c r="C65" s="1"/>
      <c r="D65" s="1"/>
      <c r="E65" s="1"/>
      <c r="F65" s="1"/>
      <c r="G65" s="1"/>
      <c r="H65" s="1" t="s">
        <v>68</v>
      </c>
      <c r="I65" s="1"/>
      <c r="J65" s="15">
        <v>0</v>
      </c>
      <c r="K65" s="15">
        <v>125</v>
      </c>
      <c r="L65" s="15">
        <f>ROUND((J65-K65),5)</f>
        <v>-125</v>
      </c>
      <c r="M65" s="16">
        <f>ROUND(IF(K65=0, IF(J65=0, 0, 1), J65/K65),5)</f>
        <v>0</v>
      </c>
      <c r="N65" s="3"/>
      <c r="O65" s="30">
        <v>0</v>
      </c>
      <c r="P65" s="30">
        <v>375</v>
      </c>
      <c r="Q65" s="30">
        <f>ROUND((O65-P65),5)</f>
        <v>-375</v>
      </c>
      <c r="R65" s="31">
        <f>ROUND(IF(P65=0, IF(O65=0, 0, 1), O65/P65),5)</f>
        <v>0</v>
      </c>
      <c r="S65" s="3"/>
      <c r="T65" s="44">
        <v>750</v>
      </c>
    </row>
    <row r="66" spans="1:20" x14ac:dyDescent="0.25">
      <c r="A66" s="1"/>
      <c r="B66" s="1"/>
      <c r="C66" s="1"/>
      <c r="D66" s="1"/>
      <c r="E66" s="1"/>
      <c r="F66" s="1"/>
      <c r="G66" s="1" t="s">
        <v>69</v>
      </c>
      <c r="H66" s="1"/>
      <c r="I66" s="1"/>
      <c r="J66" s="13">
        <f>ROUND(SUM(J62:J65),5)</f>
        <v>3030</v>
      </c>
      <c r="K66" s="13">
        <f>ROUND(SUM(K62:K65),5)</f>
        <v>1958.32</v>
      </c>
      <c r="L66" s="13">
        <f>ROUND((J66-K66),5)</f>
        <v>1071.68</v>
      </c>
      <c r="M66" s="14">
        <f>ROUND(IF(K66=0, IF(J66=0, 0, 1), J66/K66),5)</f>
        <v>1.5472399999999999</v>
      </c>
      <c r="N66" s="3"/>
      <c r="O66" s="28">
        <f>ROUND(SUM(O62:O65),5)</f>
        <v>6060</v>
      </c>
      <c r="P66" s="28">
        <f>ROUND(SUM(P62:P65),5)</f>
        <v>5874.96</v>
      </c>
      <c r="Q66" s="28">
        <f>ROUND((O66-P66),5)</f>
        <v>185.04</v>
      </c>
      <c r="R66" s="29">
        <f>ROUND(IF(P66=0, IF(O66=0, 0, 1), O66/P66),5)</f>
        <v>1.0315000000000001</v>
      </c>
      <c r="S66" s="3"/>
      <c r="T66" s="43">
        <f>ROUND(SUM(T62:T65),5)</f>
        <v>11750</v>
      </c>
    </row>
    <row r="67" spans="1:20" x14ac:dyDescent="0.25">
      <c r="A67" s="1"/>
      <c r="B67" s="1"/>
      <c r="C67" s="1"/>
      <c r="D67" s="1"/>
      <c r="E67" s="1"/>
      <c r="F67" s="1"/>
      <c r="G67" s="1" t="s">
        <v>70</v>
      </c>
      <c r="H67" s="1"/>
      <c r="I67" s="1"/>
      <c r="J67" s="13">
        <v>547.15</v>
      </c>
      <c r="K67" s="13">
        <v>333.32</v>
      </c>
      <c r="L67" s="13">
        <f>ROUND((J67-K67),5)</f>
        <v>213.83</v>
      </c>
      <c r="M67" s="14">
        <f>ROUND(IF(K67=0, IF(J67=0, 0, 1), J67/K67),5)</f>
        <v>1.6415200000000001</v>
      </c>
      <c r="N67" s="3"/>
      <c r="O67" s="28">
        <v>783.29</v>
      </c>
      <c r="P67" s="28">
        <v>999.96</v>
      </c>
      <c r="Q67" s="28">
        <f>ROUND((O67-P67),5)</f>
        <v>-216.67</v>
      </c>
      <c r="R67" s="29">
        <f>ROUND(IF(P67=0, IF(O67=0, 0, 1), O67/P67),5)</f>
        <v>0.78332000000000002</v>
      </c>
      <c r="S67" s="3"/>
      <c r="T67" s="43">
        <v>2000</v>
      </c>
    </row>
    <row r="68" spans="1:20" x14ac:dyDescent="0.25">
      <c r="A68" s="1"/>
      <c r="B68" s="1"/>
      <c r="C68" s="1"/>
      <c r="D68" s="1"/>
      <c r="E68" s="1"/>
      <c r="F68" s="1"/>
      <c r="G68" s="1" t="s">
        <v>71</v>
      </c>
      <c r="H68" s="1"/>
      <c r="I68" s="1"/>
      <c r="J68" s="13">
        <v>993.92</v>
      </c>
      <c r="K68" s="13">
        <v>750</v>
      </c>
      <c r="L68" s="13">
        <f>ROUND((J68-K68),5)</f>
        <v>243.92</v>
      </c>
      <c r="M68" s="14">
        <f>ROUND(IF(K68=0, IF(J68=0, 0, 1), J68/K68),5)</f>
        <v>1.3252299999999999</v>
      </c>
      <c r="N68" s="3"/>
      <c r="O68" s="28">
        <v>3742.23</v>
      </c>
      <c r="P68" s="28">
        <v>2250</v>
      </c>
      <c r="Q68" s="28">
        <f>ROUND((O68-P68),5)</f>
        <v>1492.23</v>
      </c>
      <c r="R68" s="29">
        <f>ROUND(IF(P68=0, IF(O68=0, 0, 1), O68/P68),5)</f>
        <v>1.6632100000000001</v>
      </c>
      <c r="S68" s="3"/>
      <c r="T68" s="43">
        <v>4500</v>
      </c>
    </row>
    <row r="69" spans="1:20" x14ac:dyDescent="0.25">
      <c r="A69" s="1"/>
      <c r="B69" s="1"/>
      <c r="C69" s="1"/>
      <c r="D69" s="1"/>
      <c r="E69" s="1"/>
      <c r="F69" s="1"/>
      <c r="G69" s="1" t="s">
        <v>72</v>
      </c>
      <c r="H69" s="1"/>
      <c r="I69" s="1"/>
      <c r="J69" s="13">
        <v>1192.1400000000001</v>
      </c>
      <c r="K69" s="13">
        <v>500</v>
      </c>
      <c r="L69" s="13">
        <f>ROUND((J69-K69),5)</f>
        <v>692.14</v>
      </c>
      <c r="M69" s="14">
        <f>ROUND(IF(K69=0, IF(J69=0, 0, 1), J69/K69),5)</f>
        <v>2.38428</v>
      </c>
      <c r="N69" s="3"/>
      <c r="O69" s="28">
        <v>1286.5899999999999</v>
      </c>
      <c r="P69" s="28">
        <v>1500</v>
      </c>
      <c r="Q69" s="28">
        <f>ROUND((O69-P69),5)</f>
        <v>-213.41</v>
      </c>
      <c r="R69" s="29">
        <f>ROUND(IF(P69=0, IF(O69=0, 0, 1), O69/P69),5)</f>
        <v>0.85772999999999999</v>
      </c>
      <c r="S69" s="3"/>
      <c r="T69" s="43">
        <v>3000</v>
      </c>
    </row>
    <row r="70" spans="1:20" x14ac:dyDescent="0.25">
      <c r="A70" s="1"/>
      <c r="B70" s="1"/>
      <c r="C70" s="1"/>
      <c r="D70" s="1"/>
      <c r="E70" s="1"/>
      <c r="F70" s="1"/>
      <c r="G70" s="1" t="s">
        <v>73</v>
      </c>
      <c r="H70" s="1"/>
      <c r="I70" s="1"/>
      <c r="J70" s="13">
        <v>0</v>
      </c>
      <c r="K70" s="13">
        <v>0</v>
      </c>
      <c r="L70" s="13">
        <f>ROUND((J70-K70),5)</f>
        <v>0</v>
      </c>
      <c r="M70" s="14">
        <f>ROUND(IF(K70=0, IF(J70=0, 0, 1), J70/K70),5)</f>
        <v>0</v>
      </c>
      <c r="N70" s="3"/>
      <c r="O70" s="28">
        <v>0</v>
      </c>
      <c r="P70" s="28">
        <v>0</v>
      </c>
      <c r="Q70" s="28">
        <f>ROUND((O70-P70),5)</f>
        <v>0</v>
      </c>
      <c r="R70" s="29">
        <f>ROUND(IF(P70=0, IF(O70=0, 0, 1), O70/P70),5)</f>
        <v>0</v>
      </c>
      <c r="S70" s="3"/>
      <c r="T70" s="43">
        <v>0</v>
      </c>
    </row>
    <row r="71" spans="1:20" x14ac:dyDescent="0.25">
      <c r="A71" s="1"/>
      <c r="B71" s="1"/>
      <c r="C71" s="1"/>
      <c r="D71" s="1"/>
      <c r="E71" s="1"/>
      <c r="F71" s="1"/>
      <c r="G71" s="1" t="s">
        <v>74</v>
      </c>
      <c r="H71" s="1"/>
      <c r="I71" s="1"/>
      <c r="J71" s="13">
        <v>0</v>
      </c>
      <c r="K71" s="13">
        <v>41.66</v>
      </c>
      <c r="L71" s="13">
        <f>ROUND((J71-K71),5)</f>
        <v>-41.66</v>
      </c>
      <c r="M71" s="14">
        <f>ROUND(IF(K71=0, IF(J71=0, 0, 1), J71/K71),5)</f>
        <v>0</v>
      </c>
      <c r="N71" s="3"/>
      <c r="O71" s="28">
        <v>0</v>
      </c>
      <c r="P71" s="28">
        <v>124.98</v>
      </c>
      <c r="Q71" s="28">
        <f>ROUND((O71-P71),5)</f>
        <v>-124.98</v>
      </c>
      <c r="R71" s="29">
        <f>ROUND(IF(P71=0, IF(O71=0, 0, 1), O71/P71),5)</f>
        <v>0</v>
      </c>
      <c r="S71" s="3"/>
      <c r="T71" s="43">
        <v>250</v>
      </c>
    </row>
    <row r="72" spans="1:20" x14ac:dyDescent="0.25">
      <c r="A72" s="1"/>
      <c r="B72" s="1"/>
      <c r="C72" s="1"/>
      <c r="D72" s="1"/>
      <c r="E72" s="1"/>
      <c r="F72" s="1"/>
      <c r="G72" s="1" t="s">
        <v>75</v>
      </c>
      <c r="H72" s="1"/>
      <c r="I72" s="1"/>
      <c r="J72" s="13">
        <v>0</v>
      </c>
      <c r="K72" s="13">
        <v>500</v>
      </c>
      <c r="L72" s="13">
        <f>ROUND((J72-K72),5)</f>
        <v>-500</v>
      </c>
      <c r="M72" s="14">
        <f>ROUND(IF(K72=0, IF(J72=0, 0, 1), J72/K72),5)</f>
        <v>0</v>
      </c>
      <c r="N72" s="3"/>
      <c r="O72" s="28">
        <v>2269</v>
      </c>
      <c r="P72" s="28">
        <v>1500</v>
      </c>
      <c r="Q72" s="28">
        <f>ROUND((O72-P72),5)</f>
        <v>769</v>
      </c>
      <c r="R72" s="29">
        <f>ROUND(IF(P72=0, IF(O72=0, 0, 1), O72/P72),5)</f>
        <v>1.51267</v>
      </c>
      <c r="S72" s="3"/>
      <c r="T72" s="43">
        <v>3000</v>
      </c>
    </row>
    <row r="73" spans="1:20" x14ac:dyDescent="0.25">
      <c r="A73" s="1"/>
      <c r="B73" s="1"/>
      <c r="C73" s="1"/>
      <c r="D73" s="1"/>
      <c r="E73" s="1"/>
      <c r="F73" s="1"/>
      <c r="G73" s="1" t="s">
        <v>76</v>
      </c>
      <c r="H73" s="1"/>
      <c r="I73" s="1"/>
      <c r="J73" s="13">
        <v>111.27</v>
      </c>
      <c r="K73" s="13">
        <v>0</v>
      </c>
      <c r="L73" s="13">
        <f>ROUND((J73-K73),5)</f>
        <v>111.27</v>
      </c>
      <c r="M73" s="14">
        <f>ROUND(IF(K73=0, IF(J73=0, 0, 1), J73/K73),5)</f>
        <v>1</v>
      </c>
      <c r="N73" s="3"/>
      <c r="O73" s="28">
        <v>152</v>
      </c>
      <c r="P73" s="28">
        <v>0</v>
      </c>
      <c r="Q73" s="28">
        <f>ROUND((O73-P73),5)</f>
        <v>152</v>
      </c>
      <c r="R73" s="29">
        <f>ROUND(IF(P73=0, IF(O73=0, 0, 1), O73/P73),5)</f>
        <v>1</v>
      </c>
      <c r="S73" s="3"/>
      <c r="T73" s="43">
        <v>0</v>
      </c>
    </row>
    <row r="74" spans="1:20" x14ac:dyDescent="0.25">
      <c r="A74" s="1"/>
      <c r="B74" s="1"/>
      <c r="C74" s="1"/>
      <c r="D74" s="1"/>
      <c r="E74" s="1"/>
      <c r="F74" s="1"/>
      <c r="G74" s="1" t="s">
        <v>77</v>
      </c>
      <c r="H74" s="1"/>
      <c r="I74" s="1"/>
      <c r="J74" s="13">
        <v>0</v>
      </c>
      <c r="K74" s="13">
        <v>83.32</v>
      </c>
      <c r="L74" s="13">
        <f>ROUND((J74-K74),5)</f>
        <v>-83.32</v>
      </c>
      <c r="M74" s="14">
        <f>ROUND(IF(K74=0, IF(J74=0, 0, 1), J74/K74),5)</f>
        <v>0</v>
      </c>
      <c r="N74" s="3"/>
      <c r="O74" s="28">
        <v>0</v>
      </c>
      <c r="P74" s="28">
        <v>249.96</v>
      </c>
      <c r="Q74" s="28">
        <f>ROUND((O74-P74),5)</f>
        <v>-249.96</v>
      </c>
      <c r="R74" s="29">
        <f>ROUND(IF(P74=0, IF(O74=0, 0, 1), O74/P74),5)</f>
        <v>0</v>
      </c>
      <c r="S74" s="3"/>
      <c r="T74" s="43">
        <v>500</v>
      </c>
    </row>
    <row r="75" spans="1:20" x14ac:dyDescent="0.25">
      <c r="A75" s="1"/>
      <c r="B75" s="1"/>
      <c r="C75" s="1"/>
      <c r="D75" s="1"/>
      <c r="E75" s="1"/>
      <c r="F75" s="1"/>
      <c r="G75" s="1" t="s">
        <v>78</v>
      </c>
      <c r="H75" s="1"/>
      <c r="I75" s="1"/>
      <c r="J75" s="13">
        <v>468.99</v>
      </c>
      <c r="K75" s="13">
        <v>666.66</v>
      </c>
      <c r="L75" s="13">
        <f>ROUND((J75-K75),5)</f>
        <v>-197.67</v>
      </c>
      <c r="M75" s="14">
        <f>ROUND(IF(K75=0, IF(J75=0, 0, 1), J75/K75),5)</f>
        <v>0.70348999999999995</v>
      </c>
      <c r="N75" s="3"/>
      <c r="O75" s="28">
        <v>595.63</v>
      </c>
      <c r="P75" s="28">
        <v>1999.98</v>
      </c>
      <c r="Q75" s="28">
        <f>ROUND((O75-P75),5)</f>
        <v>-1404.35</v>
      </c>
      <c r="R75" s="29">
        <f>ROUND(IF(P75=0, IF(O75=0, 0, 1), O75/P75),5)</f>
        <v>0.29781999999999997</v>
      </c>
      <c r="S75" s="3"/>
      <c r="T75" s="43">
        <v>4000</v>
      </c>
    </row>
    <row r="76" spans="1:20" x14ac:dyDescent="0.25">
      <c r="A76" s="1"/>
      <c r="B76" s="1"/>
      <c r="C76" s="1"/>
      <c r="D76" s="1"/>
      <c r="E76" s="1"/>
      <c r="F76" s="1"/>
      <c r="G76" s="1" t="s">
        <v>79</v>
      </c>
      <c r="H76" s="1"/>
      <c r="I76" s="1"/>
      <c r="J76" s="13"/>
      <c r="K76" s="13"/>
      <c r="L76" s="13"/>
      <c r="M76" s="14"/>
      <c r="N76" s="3"/>
      <c r="O76" s="28"/>
      <c r="P76" s="28"/>
      <c r="Q76" s="28"/>
      <c r="R76" s="29"/>
      <c r="S76" s="3"/>
      <c r="T76" s="43"/>
    </row>
    <row r="77" spans="1:20" x14ac:dyDescent="0.25">
      <c r="A77" s="1"/>
      <c r="B77" s="1"/>
      <c r="C77" s="1"/>
      <c r="D77" s="1"/>
      <c r="E77" s="1"/>
      <c r="F77" s="1"/>
      <c r="G77" s="1"/>
      <c r="H77" s="1" t="s">
        <v>80</v>
      </c>
      <c r="I77" s="1"/>
      <c r="J77" s="13">
        <v>0</v>
      </c>
      <c r="K77" s="13">
        <v>0</v>
      </c>
      <c r="L77" s="13">
        <f>ROUND((J77-K77),5)</f>
        <v>0</v>
      </c>
      <c r="M77" s="14">
        <f>ROUND(IF(K77=0, IF(J77=0, 0, 1), J77/K77),5)</f>
        <v>0</v>
      </c>
      <c r="N77" s="3"/>
      <c r="O77" s="28">
        <v>0</v>
      </c>
      <c r="P77" s="28">
        <v>0</v>
      </c>
      <c r="Q77" s="28">
        <f>ROUND((O77-P77),5)</f>
        <v>0</v>
      </c>
      <c r="R77" s="29">
        <f>ROUND(IF(P77=0, IF(O77=0, 0, 1), O77/P77),5)</f>
        <v>0</v>
      </c>
      <c r="S77" s="3"/>
      <c r="T77" s="43">
        <v>0</v>
      </c>
    </row>
    <row r="78" spans="1:20" x14ac:dyDescent="0.25">
      <c r="A78" s="1"/>
      <c r="B78" s="1"/>
      <c r="C78" s="1"/>
      <c r="D78" s="1"/>
      <c r="E78" s="1"/>
      <c r="F78" s="1"/>
      <c r="G78" s="1"/>
      <c r="H78" s="1" t="s">
        <v>81</v>
      </c>
      <c r="I78" s="1"/>
      <c r="J78" s="13">
        <v>0</v>
      </c>
      <c r="K78" s="13">
        <v>833.32</v>
      </c>
      <c r="L78" s="13">
        <f>ROUND((J78-K78),5)</f>
        <v>-833.32</v>
      </c>
      <c r="M78" s="14">
        <f>ROUND(IF(K78=0, IF(J78=0, 0, 1), J78/K78),5)</f>
        <v>0</v>
      </c>
      <c r="N78" s="3"/>
      <c r="O78" s="28">
        <v>4365.8</v>
      </c>
      <c r="P78" s="28">
        <v>2499.96</v>
      </c>
      <c r="Q78" s="28">
        <f>ROUND((O78-P78),5)</f>
        <v>1865.84</v>
      </c>
      <c r="R78" s="29">
        <f>ROUND(IF(P78=0, IF(O78=0, 0, 1), O78/P78),5)</f>
        <v>1.7463500000000001</v>
      </c>
      <c r="S78" s="3"/>
      <c r="T78" s="43">
        <v>5000</v>
      </c>
    </row>
    <row r="79" spans="1:20" x14ac:dyDescent="0.25">
      <c r="A79" s="1"/>
      <c r="B79" s="1"/>
      <c r="C79" s="1"/>
      <c r="D79" s="1"/>
      <c r="E79" s="1"/>
      <c r="F79" s="1"/>
      <c r="G79" s="1"/>
      <c r="H79" s="1" t="s">
        <v>82</v>
      </c>
      <c r="I79" s="1"/>
      <c r="J79" s="13">
        <v>500</v>
      </c>
      <c r="K79" s="13">
        <v>1100</v>
      </c>
      <c r="L79" s="13">
        <f>ROUND((J79-K79),5)</f>
        <v>-600</v>
      </c>
      <c r="M79" s="14">
        <f>ROUND(IF(K79=0, IF(J79=0, 0, 1), J79/K79),5)</f>
        <v>0.45455000000000001</v>
      </c>
      <c r="N79" s="3"/>
      <c r="O79" s="28">
        <v>500</v>
      </c>
      <c r="P79" s="28">
        <v>3300</v>
      </c>
      <c r="Q79" s="28">
        <f>ROUND((O79-P79),5)</f>
        <v>-2800</v>
      </c>
      <c r="R79" s="29">
        <f>ROUND(IF(P79=0, IF(O79=0, 0, 1), O79/P79),5)</f>
        <v>0.15151999999999999</v>
      </c>
      <c r="S79" s="3"/>
      <c r="T79" s="43">
        <v>6600</v>
      </c>
    </row>
    <row r="80" spans="1:20" x14ac:dyDescent="0.25">
      <c r="A80" s="1"/>
      <c r="B80" s="1"/>
      <c r="C80" s="1"/>
      <c r="D80" s="1"/>
      <c r="E80" s="1"/>
      <c r="F80" s="1"/>
      <c r="G80" s="1"/>
      <c r="H80" s="1" t="s">
        <v>83</v>
      </c>
      <c r="I80" s="1"/>
      <c r="J80" s="13">
        <v>0</v>
      </c>
      <c r="K80" s="13">
        <v>0</v>
      </c>
      <c r="L80" s="13">
        <f>ROUND((J80-K80),5)</f>
        <v>0</v>
      </c>
      <c r="M80" s="14">
        <f>ROUND(IF(K80=0, IF(J80=0, 0, 1), J80/K80),5)</f>
        <v>0</v>
      </c>
      <c r="N80" s="3"/>
      <c r="O80" s="28">
        <v>0</v>
      </c>
      <c r="P80" s="28">
        <v>0</v>
      </c>
      <c r="Q80" s="28">
        <f>ROUND((O80-P80),5)</f>
        <v>0</v>
      </c>
      <c r="R80" s="29">
        <f>ROUND(IF(P80=0, IF(O80=0, 0, 1), O80/P80),5)</f>
        <v>0</v>
      </c>
      <c r="S80" s="3"/>
      <c r="T80" s="43">
        <v>0</v>
      </c>
    </row>
    <row r="81" spans="1:20" ht="15.75" thickBot="1" x14ac:dyDescent="0.3">
      <c r="A81" s="1"/>
      <c r="B81" s="1"/>
      <c r="C81" s="1"/>
      <c r="D81" s="1"/>
      <c r="E81" s="1"/>
      <c r="F81" s="1"/>
      <c r="G81" s="1"/>
      <c r="H81" s="1" t="s">
        <v>84</v>
      </c>
      <c r="I81" s="1"/>
      <c r="J81" s="15">
        <v>291.77</v>
      </c>
      <c r="K81" s="15">
        <v>833.32</v>
      </c>
      <c r="L81" s="15">
        <f>ROUND((J81-K81),5)</f>
        <v>-541.54999999999995</v>
      </c>
      <c r="M81" s="16">
        <f>ROUND(IF(K81=0, IF(J81=0, 0, 1), J81/K81),5)</f>
        <v>0.35013</v>
      </c>
      <c r="N81" s="3"/>
      <c r="O81" s="30">
        <v>1283.3499999999999</v>
      </c>
      <c r="P81" s="30">
        <v>2499.96</v>
      </c>
      <c r="Q81" s="30">
        <f>ROUND((O81-P81),5)</f>
        <v>-1216.6099999999999</v>
      </c>
      <c r="R81" s="31">
        <f>ROUND(IF(P81=0, IF(O81=0, 0, 1), O81/P81),5)</f>
        <v>0.51334999999999997</v>
      </c>
      <c r="S81" s="3"/>
      <c r="T81" s="44">
        <v>5000</v>
      </c>
    </row>
    <row r="82" spans="1:20" x14ac:dyDescent="0.25">
      <c r="A82" s="1"/>
      <c r="B82" s="1"/>
      <c r="C82" s="1"/>
      <c r="D82" s="1"/>
      <c r="E82" s="1"/>
      <c r="F82" s="1"/>
      <c r="G82" s="1" t="s">
        <v>85</v>
      </c>
      <c r="H82" s="1"/>
      <c r="I82" s="1"/>
      <c r="J82" s="13">
        <f>ROUND(SUM(J76:J81),5)</f>
        <v>791.77</v>
      </c>
      <c r="K82" s="13">
        <f>ROUND(SUM(K76:K81),5)</f>
        <v>2766.64</v>
      </c>
      <c r="L82" s="13">
        <f>ROUND((J82-K82),5)</f>
        <v>-1974.87</v>
      </c>
      <c r="M82" s="14">
        <f>ROUND(IF(K82=0, IF(J82=0, 0, 1), J82/K82),5)</f>
        <v>0.28617999999999999</v>
      </c>
      <c r="N82" s="3"/>
      <c r="O82" s="28">
        <f>ROUND(SUM(O76:O81),5)</f>
        <v>6149.15</v>
      </c>
      <c r="P82" s="28">
        <f>ROUND(SUM(P76:P81),5)</f>
        <v>8299.92</v>
      </c>
      <c r="Q82" s="28">
        <f>ROUND((O82-P82),5)</f>
        <v>-2150.77</v>
      </c>
      <c r="R82" s="29">
        <f>ROUND(IF(P82=0, IF(O82=0, 0, 1), O82/P82),5)</f>
        <v>0.74087000000000003</v>
      </c>
      <c r="S82" s="3"/>
      <c r="T82" s="43">
        <f>ROUND(SUM(T76:T81),5)</f>
        <v>16600</v>
      </c>
    </row>
    <row r="83" spans="1:20" x14ac:dyDescent="0.25">
      <c r="A83" s="1"/>
      <c r="B83" s="1"/>
      <c r="C83" s="1"/>
      <c r="D83" s="1"/>
      <c r="E83" s="1"/>
      <c r="F83" s="1"/>
      <c r="G83" s="1" t="s">
        <v>86</v>
      </c>
      <c r="H83" s="1"/>
      <c r="I83" s="1"/>
      <c r="J83" s="13">
        <v>0</v>
      </c>
      <c r="K83" s="13">
        <v>0</v>
      </c>
      <c r="L83" s="13">
        <f>ROUND((J83-K83),5)</f>
        <v>0</v>
      </c>
      <c r="M83" s="14">
        <f>ROUND(IF(K83=0, IF(J83=0, 0, 1), J83/K83),5)</f>
        <v>0</v>
      </c>
      <c r="N83" s="3"/>
      <c r="O83" s="28">
        <v>0</v>
      </c>
      <c r="P83" s="28">
        <v>0</v>
      </c>
      <c r="Q83" s="28">
        <f>ROUND((O83-P83),5)</f>
        <v>0</v>
      </c>
      <c r="R83" s="29">
        <f>ROUND(IF(P83=0, IF(O83=0, 0, 1), O83/P83),5)</f>
        <v>0</v>
      </c>
      <c r="S83" s="3"/>
      <c r="T83" s="43">
        <v>0</v>
      </c>
    </row>
    <row r="84" spans="1:20" x14ac:dyDescent="0.25">
      <c r="A84" s="1"/>
      <c r="B84" s="1"/>
      <c r="C84" s="1"/>
      <c r="D84" s="1"/>
      <c r="E84" s="1"/>
      <c r="F84" s="1"/>
      <c r="G84" s="1" t="s">
        <v>87</v>
      </c>
      <c r="H84" s="1"/>
      <c r="I84" s="1"/>
      <c r="J84" s="13">
        <v>0</v>
      </c>
      <c r="K84" s="13">
        <v>0</v>
      </c>
      <c r="L84" s="13">
        <f>ROUND((J84-K84),5)</f>
        <v>0</v>
      </c>
      <c r="M84" s="14">
        <f>ROUND(IF(K84=0, IF(J84=0, 0, 1), J84/K84),5)</f>
        <v>0</v>
      </c>
      <c r="N84" s="3"/>
      <c r="O84" s="28">
        <v>2169.6799999999998</v>
      </c>
      <c r="P84" s="28">
        <v>0</v>
      </c>
      <c r="Q84" s="28">
        <f>ROUND((O84-P84),5)</f>
        <v>2169.6799999999998</v>
      </c>
      <c r="R84" s="29">
        <f>ROUND(IF(P84=0, IF(O84=0, 0, 1), O84/P84),5)</f>
        <v>1</v>
      </c>
      <c r="S84" s="3"/>
      <c r="T84" s="43">
        <v>0</v>
      </c>
    </row>
    <row r="85" spans="1:20" ht="15.75" thickBot="1" x14ac:dyDescent="0.3">
      <c r="A85" s="1"/>
      <c r="B85" s="1"/>
      <c r="C85" s="1"/>
      <c r="D85" s="1"/>
      <c r="E85" s="1"/>
      <c r="F85" s="1"/>
      <c r="G85" s="1" t="s">
        <v>88</v>
      </c>
      <c r="H85" s="1"/>
      <c r="I85" s="1"/>
      <c r="J85" s="15">
        <v>1428.42</v>
      </c>
      <c r="K85" s="15">
        <v>333.32</v>
      </c>
      <c r="L85" s="15">
        <f>ROUND((J85-K85),5)</f>
        <v>1095.0999999999999</v>
      </c>
      <c r="M85" s="16">
        <f>ROUND(IF(K85=0, IF(J85=0, 0, 1), J85/K85),5)</f>
        <v>4.2854299999999999</v>
      </c>
      <c r="N85" s="3"/>
      <c r="O85" s="30">
        <v>2457.48</v>
      </c>
      <c r="P85" s="30">
        <v>999.96</v>
      </c>
      <c r="Q85" s="30">
        <f>ROUND((O85-P85),5)</f>
        <v>1457.52</v>
      </c>
      <c r="R85" s="31">
        <f>ROUND(IF(P85=0, IF(O85=0, 0, 1), O85/P85),5)</f>
        <v>2.4575800000000001</v>
      </c>
      <c r="S85" s="3"/>
      <c r="T85" s="44">
        <v>2000</v>
      </c>
    </row>
    <row r="86" spans="1:20" x14ac:dyDescent="0.25">
      <c r="A86" s="1"/>
      <c r="B86" s="1"/>
      <c r="C86" s="1"/>
      <c r="D86" s="1"/>
      <c r="E86" s="1"/>
      <c r="F86" s="1" t="s">
        <v>89</v>
      </c>
      <c r="G86" s="1"/>
      <c r="H86" s="1"/>
      <c r="I86" s="1"/>
      <c r="J86" s="13">
        <f>ROUND(SUM(J58:J61)+SUM(J66:J75)+SUM(J82:J85),5)</f>
        <v>8563.66</v>
      </c>
      <c r="K86" s="13">
        <f>ROUND(SUM(K58:K61)+SUM(K66:K75)+SUM(K82:K85),5)</f>
        <v>11620.44</v>
      </c>
      <c r="L86" s="13">
        <f>ROUND((J86-K86),5)</f>
        <v>-3056.78</v>
      </c>
      <c r="M86" s="14">
        <f>ROUND(IF(K86=0, IF(J86=0, 0, 1), J86/K86),5)</f>
        <v>0.73694999999999999</v>
      </c>
      <c r="N86" s="3"/>
      <c r="O86" s="28">
        <f>ROUND(SUM(O58:O61)+SUM(O66:O75)+SUM(O82:O85),5)</f>
        <v>43664.42</v>
      </c>
      <c r="P86" s="28">
        <f>ROUND(SUM(P58:P61)+SUM(P66:P75)+SUM(P82:P85),5)</f>
        <v>34861.32</v>
      </c>
      <c r="Q86" s="28">
        <f>ROUND((O86-P86),5)</f>
        <v>8803.1</v>
      </c>
      <c r="R86" s="29">
        <f>ROUND(IF(P86=0, IF(O86=0, 0, 1), O86/P86),5)</f>
        <v>1.2525200000000001</v>
      </c>
      <c r="S86" s="3"/>
      <c r="T86" s="43">
        <f>ROUND(SUM(T58:T61)+SUM(T66:T75)+SUM(T82:T85),5)</f>
        <v>69723.259999999995</v>
      </c>
    </row>
    <row r="87" spans="1:20" x14ac:dyDescent="0.25">
      <c r="A87" s="1"/>
      <c r="B87" s="1"/>
      <c r="C87" s="1"/>
      <c r="D87" s="1"/>
      <c r="E87" s="1"/>
      <c r="F87" s="1" t="s">
        <v>90</v>
      </c>
      <c r="G87" s="1"/>
      <c r="H87" s="1"/>
      <c r="I87" s="1"/>
      <c r="J87" s="13">
        <v>0</v>
      </c>
      <c r="K87" s="13">
        <v>0</v>
      </c>
      <c r="L87" s="13">
        <f>ROUND((J87-K87),5)</f>
        <v>0</v>
      </c>
      <c r="M87" s="14">
        <f>ROUND(IF(K87=0, IF(J87=0, 0, 1), J87/K87),5)</f>
        <v>0</v>
      </c>
      <c r="N87" s="3"/>
      <c r="O87" s="28">
        <v>0</v>
      </c>
      <c r="P87" s="28">
        <v>0</v>
      </c>
      <c r="Q87" s="28">
        <f>ROUND((O87-P87),5)</f>
        <v>0</v>
      </c>
      <c r="R87" s="29">
        <f>ROUND(IF(P87=0, IF(O87=0, 0, 1), O87/P87),5)</f>
        <v>0</v>
      </c>
      <c r="S87" s="3"/>
      <c r="T87" s="43">
        <v>0</v>
      </c>
    </row>
    <row r="88" spans="1:20" x14ac:dyDescent="0.25">
      <c r="A88" s="1"/>
      <c r="B88" s="1"/>
      <c r="C88" s="1"/>
      <c r="D88" s="1"/>
      <c r="E88" s="1"/>
      <c r="F88" s="1" t="s">
        <v>91</v>
      </c>
      <c r="G88" s="1"/>
      <c r="H88" s="1"/>
      <c r="I88" s="1"/>
      <c r="J88" s="13"/>
      <c r="K88" s="13"/>
      <c r="L88" s="13"/>
      <c r="M88" s="14"/>
      <c r="N88" s="3"/>
      <c r="O88" s="28"/>
      <c r="P88" s="28"/>
      <c r="Q88" s="28"/>
      <c r="R88" s="29"/>
      <c r="S88" s="3"/>
      <c r="T88" s="43"/>
    </row>
    <row r="89" spans="1:20" x14ac:dyDescent="0.25">
      <c r="A89" s="1"/>
      <c r="B89" s="1"/>
      <c r="C89" s="1"/>
      <c r="D89" s="1"/>
      <c r="E89" s="1"/>
      <c r="F89" s="1"/>
      <c r="G89" s="1" t="s">
        <v>92</v>
      </c>
      <c r="H89" s="1"/>
      <c r="I89" s="1"/>
      <c r="J89" s="13"/>
      <c r="K89" s="13"/>
      <c r="L89" s="13"/>
      <c r="M89" s="14"/>
      <c r="N89" s="3"/>
      <c r="O89" s="28"/>
      <c r="P89" s="28"/>
      <c r="Q89" s="28"/>
      <c r="R89" s="29"/>
      <c r="S89" s="3"/>
      <c r="T89" s="43"/>
    </row>
    <row r="90" spans="1:20" x14ac:dyDescent="0.25">
      <c r="A90" s="1"/>
      <c r="B90" s="1"/>
      <c r="C90" s="1"/>
      <c r="D90" s="1"/>
      <c r="E90" s="1"/>
      <c r="F90" s="1"/>
      <c r="G90" s="1"/>
      <c r="H90" s="1" t="s">
        <v>93</v>
      </c>
      <c r="I90" s="1"/>
      <c r="J90" s="13"/>
      <c r="K90" s="13"/>
      <c r="L90" s="13"/>
      <c r="M90" s="14"/>
      <c r="N90" s="3"/>
      <c r="O90" s="28"/>
      <c r="P90" s="28"/>
      <c r="Q90" s="28"/>
      <c r="R90" s="29"/>
      <c r="S90" s="3"/>
      <c r="T90" s="43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 t="s">
        <v>94</v>
      </c>
      <c r="J91" s="13">
        <v>0</v>
      </c>
      <c r="K91" s="13">
        <v>83.32</v>
      </c>
      <c r="L91" s="13">
        <f>ROUND((J91-K91),5)</f>
        <v>-83.32</v>
      </c>
      <c r="M91" s="14">
        <f>ROUND(IF(K91=0, IF(J91=0, 0, 1), J91/K91),5)</f>
        <v>0</v>
      </c>
      <c r="N91" s="3"/>
      <c r="O91" s="28">
        <v>0</v>
      </c>
      <c r="P91" s="28">
        <v>249.96</v>
      </c>
      <c r="Q91" s="28">
        <f>ROUND((O91-P91),5)</f>
        <v>-249.96</v>
      </c>
      <c r="R91" s="29">
        <f>ROUND(IF(P91=0, IF(O91=0, 0, 1), O91/P91),5)</f>
        <v>0</v>
      </c>
      <c r="S91" s="3"/>
      <c r="T91" s="43">
        <v>500</v>
      </c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 t="s">
        <v>95</v>
      </c>
      <c r="J92" s="13">
        <v>486.64</v>
      </c>
      <c r="K92" s="13">
        <v>1916.66</v>
      </c>
      <c r="L92" s="13">
        <f>ROUND((J92-K92),5)</f>
        <v>-1430.02</v>
      </c>
      <c r="M92" s="14">
        <f>ROUND(IF(K92=0, IF(J92=0, 0, 1), J92/K92),5)</f>
        <v>0.25390000000000001</v>
      </c>
      <c r="N92" s="3"/>
      <c r="O92" s="28">
        <v>5720.79</v>
      </c>
      <c r="P92" s="28">
        <v>5749.98</v>
      </c>
      <c r="Q92" s="28">
        <f>ROUND((O92-P92),5)</f>
        <v>-29.19</v>
      </c>
      <c r="R92" s="29">
        <f>ROUND(IF(P92=0, IF(O92=0, 0, 1), O92/P92),5)</f>
        <v>0.99492000000000003</v>
      </c>
      <c r="S92" s="3"/>
      <c r="T92" s="43">
        <v>11500</v>
      </c>
    </row>
    <row r="93" spans="1:20" x14ac:dyDescent="0.25">
      <c r="A93" s="1"/>
      <c r="B93" s="1"/>
      <c r="C93" s="1"/>
      <c r="D93" s="1"/>
      <c r="E93" s="1"/>
      <c r="F93" s="1"/>
      <c r="G93" s="1"/>
      <c r="H93" s="1"/>
      <c r="I93" s="1" t="s">
        <v>96</v>
      </c>
      <c r="J93" s="13">
        <v>0</v>
      </c>
      <c r="K93" s="13">
        <v>750</v>
      </c>
      <c r="L93" s="13">
        <f>ROUND((J93-K93),5)</f>
        <v>-750</v>
      </c>
      <c r="M93" s="14">
        <f>ROUND(IF(K93=0, IF(J93=0, 0, 1), J93/K93),5)</f>
        <v>0</v>
      </c>
      <c r="N93" s="3"/>
      <c r="O93" s="28">
        <v>1598.5</v>
      </c>
      <c r="P93" s="28">
        <v>2250</v>
      </c>
      <c r="Q93" s="28">
        <f>ROUND((O93-P93),5)</f>
        <v>-651.5</v>
      </c>
      <c r="R93" s="29">
        <f>ROUND(IF(P93=0, IF(O93=0, 0, 1), O93/P93),5)</f>
        <v>0.71043999999999996</v>
      </c>
      <c r="S93" s="3"/>
      <c r="T93" s="43">
        <v>4500</v>
      </c>
    </row>
    <row r="94" spans="1:20" ht="15.75" thickBot="1" x14ac:dyDescent="0.3">
      <c r="A94" s="1"/>
      <c r="B94" s="1"/>
      <c r="C94" s="1"/>
      <c r="D94" s="1"/>
      <c r="E94" s="1"/>
      <c r="F94" s="1"/>
      <c r="G94" s="1"/>
      <c r="H94" s="1"/>
      <c r="I94" s="1" t="s">
        <v>97</v>
      </c>
      <c r="J94" s="15">
        <v>977.92</v>
      </c>
      <c r="K94" s="15">
        <v>83.32</v>
      </c>
      <c r="L94" s="15">
        <f>ROUND((J94-K94),5)</f>
        <v>894.6</v>
      </c>
      <c r="M94" s="16">
        <f>ROUND(IF(K94=0, IF(J94=0, 0, 1), J94/K94),5)</f>
        <v>11.73692</v>
      </c>
      <c r="N94" s="3"/>
      <c r="O94" s="30">
        <v>977.92</v>
      </c>
      <c r="P94" s="30">
        <v>249.96</v>
      </c>
      <c r="Q94" s="30">
        <f>ROUND((O94-P94),5)</f>
        <v>727.96</v>
      </c>
      <c r="R94" s="31">
        <f>ROUND(IF(P94=0, IF(O94=0, 0, 1), O94/P94),5)</f>
        <v>3.9123100000000002</v>
      </c>
      <c r="S94" s="3"/>
      <c r="T94" s="44">
        <v>500</v>
      </c>
    </row>
    <row r="95" spans="1:20" x14ac:dyDescent="0.25">
      <c r="A95" s="1"/>
      <c r="B95" s="1"/>
      <c r="C95" s="1"/>
      <c r="D95" s="1"/>
      <c r="E95" s="1"/>
      <c r="F95" s="1"/>
      <c r="G95" s="1"/>
      <c r="H95" s="1" t="s">
        <v>98</v>
      </c>
      <c r="I95" s="1"/>
      <c r="J95" s="13">
        <f>ROUND(SUM(J90:J94),5)</f>
        <v>1464.56</v>
      </c>
      <c r="K95" s="13">
        <f>ROUND(SUM(K90:K94),5)</f>
        <v>2833.3</v>
      </c>
      <c r="L95" s="13">
        <f>ROUND((J95-K95),5)</f>
        <v>-1368.74</v>
      </c>
      <c r="M95" s="14">
        <f>ROUND(IF(K95=0, IF(J95=0, 0, 1), J95/K95),5)</f>
        <v>0.51690999999999998</v>
      </c>
      <c r="N95" s="3"/>
      <c r="O95" s="28">
        <f>ROUND(SUM(O90:O94),5)</f>
        <v>8297.2099999999991</v>
      </c>
      <c r="P95" s="28">
        <f>ROUND(SUM(P90:P94),5)</f>
        <v>8499.9</v>
      </c>
      <c r="Q95" s="28">
        <f>ROUND((O95-P95),5)</f>
        <v>-202.69</v>
      </c>
      <c r="R95" s="29">
        <f>ROUND(IF(P95=0, IF(O95=0, 0, 1), O95/P95),5)</f>
        <v>0.97614999999999996</v>
      </c>
      <c r="S95" s="3"/>
      <c r="T95" s="43">
        <f>ROUND(SUM(T90:T94),5)</f>
        <v>17000</v>
      </c>
    </row>
    <row r="96" spans="1:20" x14ac:dyDescent="0.25">
      <c r="A96" s="1"/>
      <c r="B96" s="1"/>
      <c r="C96" s="1"/>
      <c r="D96" s="1"/>
      <c r="E96" s="1"/>
      <c r="F96" s="1"/>
      <c r="G96" s="1"/>
      <c r="H96" s="1" t="s">
        <v>99</v>
      </c>
      <c r="I96" s="1"/>
      <c r="J96" s="13"/>
      <c r="K96" s="13"/>
      <c r="L96" s="13"/>
      <c r="M96" s="14"/>
      <c r="N96" s="3"/>
      <c r="O96" s="28"/>
      <c r="P96" s="28"/>
      <c r="Q96" s="28"/>
      <c r="R96" s="29"/>
      <c r="S96" s="3"/>
      <c r="T96" s="43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 t="s">
        <v>100</v>
      </c>
      <c r="J97" s="13">
        <v>0</v>
      </c>
      <c r="K97" s="13">
        <v>666.66</v>
      </c>
      <c r="L97" s="13">
        <f>ROUND((J97-K97),5)</f>
        <v>-666.66</v>
      </c>
      <c r="M97" s="14">
        <f>ROUND(IF(K97=0, IF(J97=0, 0, 1), J97/K97),5)</f>
        <v>0</v>
      </c>
      <c r="N97" s="3"/>
      <c r="O97" s="28">
        <v>0</v>
      </c>
      <c r="P97" s="28">
        <v>1999.98</v>
      </c>
      <c r="Q97" s="28">
        <f>ROUND((O97-P97),5)</f>
        <v>-1999.98</v>
      </c>
      <c r="R97" s="29">
        <f>ROUND(IF(P97=0, IF(O97=0, 0, 1), O97/P97),5)</f>
        <v>0</v>
      </c>
      <c r="S97" s="3"/>
      <c r="T97" s="43">
        <v>4000</v>
      </c>
    </row>
    <row r="98" spans="1:20" x14ac:dyDescent="0.25">
      <c r="A98" s="1"/>
      <c r="B98" s="1"/>
      <c r="C98" s="1"/>
      <c r="D98" s="1"/>
      <c r="E98" s="1"/>
      <c r="F98" s="1"/>
      <c r="G98" s="1"/>
      <c r="H98" s="1"/>
      <c r="I98" s="1" t="s">
        <v>101</v>
      </c>
      <c r="J98" s="13">
        <v>933.08</v>
      </c>
      <c r="K98" s="13">
        <v>500</v>
      </c>
      <c r="L98" s="13">
        <f>ROUND((J98-K98),5)</f>
        <v>433.08</v>
      </c>
      <c r="M98" s="14">
        <f>ROUND(IF(K98=0, IF(J98=0, 0, 1), J98/K98),5)</f>
        <v>1.86616</v>
      </c>
      <c r="N98" s="3"/>
      <c r="O98" s="28">
        <v>1884.1</v>
      </c>
      <c r="P98" s="28">
        <v>1500</v>
      </c>
      <c r="Q98" s="28">
        <f>ROUND((O98-P98),5)</f>
        <v>384.1</v>
      </c>
      <c r="R98" s="29">
        <f>ROUND(IF(P98=0, IF(O98=0, 0, 1), O98/P98),5)</f>
        <v>1.25607</v>
      </c>
      <c r="S98" s="3"/>
      <c r="T98" s="43">
        <v>3000</v>
      </c>
    </row>
    <row r="99" spans="1:20" x14ac:dyDescent="0.25">
      <c r="A99" s="1"/>
      <c r="B99" s="1"/>
      <c r="C99" s="1"/>
      <c r="D99" s="1"/>
      <c r="E99" s="1"/>
      <c r="F99" s="1"/>
      <c r="G99" s="1"/>
      <c r="H99" s="1"/>
      <c r="I99" s="1" t="s">
        <v>102</v>
      </c>
      <c r="J99" s="13">
        <v>1876.11</v>
      </c>
      <c r="K99" s="13">
        <v>2333.3200000000002</v>
      </c>
      <c r="L99" s="13">
        <f>ROUND((J99-K99),5)</f>
        <v>-457.21</v>
      </c>
      <c r="M99" s="14">
        <f>ROUND(IF(K99=0, IF(J99=0, 0, 1), J99/K99),5)</f>
        <v>0.80405000000000004</v>
      </c>
      <c r="N99" s="3"/>
      <c r="O99" s="28">
        <v>5921.96</v>
      </c>
      <c r="P99" s="28">
        <v>6999.96</v>
      </c>
      <c r="Q99" s="28">
        <f>ROUND((O99-P99),5)</f>
        <v>-1078</v>
      </c>
      <c r="R99" s="29">
        <f>ROUND(IF(P99=0, IF(O99=0, 0, 1), O99/P99),5)</f>
        <v>0.84599999999999997</v>
      </c>
      <c r="S99" s="3"/>
      <c r="T99" s="43">
        <v>14000</v>
      </c>
    </row>
    <row r="100" spans="1:20" x14ac:dyDescent="0.25">
      <c r="A100" s="1"/>
      <c r="B100" s="1"/>
      <c r="C100" s="1"/>
      <c r="D100" s="1"/>
      <c r="E100" s="1"/>
      <c r="F100" s="1"/>
      <c r="G100" s="1"/>
      <c r="H100" s="1"/>
      <c r="I100" s="1" t="s">
        <v>103</v>
      </c>
      <c r="J100" s="13">
        <v>902.89</v>
      </c>
      <c r="K100" s="13">
        <v>333.32</v>
      </c>
      <c r="L100" s="13">
        <f>ROUND((J100-K100),5)</f>
        <v>569.57000000000005</v>
      </c>
      <c r="M100" s="14">
        <f>ROUND(IF(K100=0, IF(J100=0, 0, 1), J100/K100),5)</f>
        <v>2.70878</v>
      </c>
      <c r="N100" s="3"/>
      <c r="O100" s="28">
        <v>902.89</v>
      </c>
      <c r="P100" s="28">
        <v>999.96</v>
      </c>
      <c r="Q100" s="28">
        <f>ROUND((O100-P100),5)</f>
        <v>-97.07</v>
      </c>
      <c r="R100" s="29">
        <f>ROUND(IF(P100=0, IF(O100=0, 0, 1), O100/P100),5)</f>
        <v>0.90293000000000001</v>
      </c>
      <c r="S100" s="3"/>
      <c r="T100" s="43">
        <v>2000</v>
      </c>
    </row>
    <row r="101" spans="1:20" x14ac:dyDescent="0.25">
      <c r="A101" s="1"/>
      <c r="B101" s="1"/>
      <c r="C101" s="1"/>
      <c r="D101" s="1"/>
      <c r="E101" s="1"/>
      <c r="F101" s="1"/>
      <c r="G101" s="1"/>
      <c r="H101" s="1"/>
      <c r="I101" s="1" t="s">
        <v>104</v>
      </c>
      <c r="J101" s="13">
        <v>0</v>
      </c>
      <c r="K101" s="13">
        <v>416.66</v>
      </c>
      <c r="L101" s="13">
        <f>ROUND((J101-K101),5)</f>
        <v>-416.66</v>
      </c>
      <c r="M101" s="14">
        <f>ROUND(IF(K101=0, IF(J101=0, 0, 1), J101/K101),5)</f>
        <v>0</v>
      </c>
      <c r="N101" s="3"/>
      <c r="O101" s="28">
        <v>0</v>
      </c>
      <c r="P101" s="28">
        <v>1249.98</v>
      </c>
      <c r="Q101" s="28">
        <f>ROUND((O101-P101),5)</f>
        <v>-1249.98</v>
      </c>
      <c r="R101" s="29">
        <f>ROUND(IF(P101=0, IF(O101=0, 0, 1), O101/P101),5)</f>
        <v>0</v>
      </c>
      <c r="S101" s="3"/>
      <c r="T101" s="43">
        <v>2500</v>
      </c>
    </row>
    <row r="102" spans="1:20" x14ac:dyDescent="0.25">
      <c r="A102" s="1"/>
      <c r="B102" s="1"/>
      <c r="C102" s="1"/>
      <c r="D102" s="1"/>
      <c r="E102" s="1"/>
      <c r="F102" s="1"/>
      <c r="G102" s="1"/>
      <c r="H102" s="1"/>
      <c r="I102" s="1" t="s">
        <v>105</v>
      </c>
      <c r="J102" s="13">
        <v>0</v>
      </c>
      <c r="K102" s="13">
        <v>83.32</v>
      </c>
      <c r="L102" s="13">
        <f>ROUND((J102-K102),5)</f>
        <v>-83.32</v>
      </c>
      <c r="M102" s="14">
        <f>ROUND(IF(K102=0, IF(J102=0, 0, 1), J102/K102),5)</f>
        <v>0</v>
      </c>
      <c r="N102" s="3"/>
      <c r="O102" s="28">
        <v>0</v>
      </c>
      <c r="P102" s="28">
        <v>249.96</v>
      </c>
      <c r="Q102" s="28">
        <f>ROUND((O102-P102),5)</f>
        <v>-249.96</v>
      </c>
      <c r="R102" s="29">
        <f>ROUND(IF(P102=0, IF(O102=0, 0, 1), O102/P102),5)</f>
        <v>0</v>
      </c>
      <c r="S102" s="3"/>
      <c r="T102" s="43">
        <v>500</v>
      </c>
    </row>
    <row r="103" spans="1:20" ht="15.75" thickBot="1" x14ac:dyDescent="0.3">
      <c r="A103" s="1"/>
      <c r="B103" s="1"/>
      <c r="C103" s="1"/>
      <c r="D103" s="1"/>
      <c r="E103" s="1"/>
      <c r="F103" s="1"/>
      <c r="G103" s="1"/>
      <c r="H103" s="1"/>
      <c r="I103" s="1" t="s">
        <v>106</v>
      </c>
      <c r="J103" s="17">
        <v>163541.64000000001</v>
      </c>
      <c r="K103" s="17">
        <v>34280.82</v>
      </c>
      <c r="L103" s="17">
        <f>ROUND((J103-K103),5)</f>
        <v>129260.82</v>
      </c>
      <c r="M103" s="18">
        <f>ROUND(IF(K103=0, IF(J103=0, 0, 1), J103/K103),5)</f>
        <v>4.7706499999999998</v>
      </c>
      <c r="N103" s="3"/>
      <c r="O103" s="32">
        <v>183701.53</v>
      </c>
      <c r="P103" s="32">
        <v>102842.46</v>
      </c>
      <c r="Q103" s="32">
        <f>ROUND((O103-P103),5)</f>
        <v>80859.070000000007</v>
      </c>
      <c r="R103" s="33">
        <f>ROUND(IF(P103=0, IF(O103=0, 0, 1), O103/P103),5)</f>
        <v>1.78624</v>
      </c>
      <c r="S103" s="3"/>
      <c r="T103" s="45">
        <v>205685</v>
      </c>
    </row>
    <row r="104" spans="1:20" ht="15.75" thickBot="1" x14ac:dyDescent="0.3">
      <c r="A104" s="1"/>
      <c r="B104" s="1"/>
      <c r="C104" s="1"/>
      <c r="D104" s="1"/>
      <c r="E104" s="1"/>
      <c r="F104" s="1"/>
      <c r="G104" s="1"/>
      <c r="H104" s="1" t="s">
        <v>107</v>
      </c>
      <c r="I104" s="1"/>
      <c r="J104" s="19">
        <f>ROUND(SUM(J96:J103),5)</f>
        <v>167253.72</v>
      </c>
      <c r="K104" s="19">
        <f>ROUND(SUM(K96:K103),5)</f>
        <v>38614.1</v>
      </c>
      <c r="L104" s="19">
        <f>ROUND((J104-K104),5)</f>
        <v>128639.62</v>
      </c>
      <c r="M104" s="20">
        <f>ROUND(IF(K104=0, IF(J104=0, 0, 1), J104/K104),5)</f>
        <v>4.3314199999999996</v>
      </c>
      <c r="N104" s="3"/>
      <c r="O104" s="34">
        <f>ROUND(SUM(O96:O103),5)</f>
        <v>192410.48</v>
      </c>
      <c r="P104" s="34">
        <f>ROUND(SUM(P96:P103),5)</f>
        <v>115842.3</v>
      </c>
      <c r="Q104" s="34">
        <f>ROUND((O104-P104),5)</f>
        <v>76568.179999999993</v>
      </c>
      <c r="R104" s="35">
        <f>ROUND(IF(P104=0, IF(O104=0, 0, 1), O104/P104),5)</f>
        <v>1.6609700000000001</v>
      </c>
      <c r="S104" s="3"/>
      <c r="T104" s="46">
        <f>ROUND(SUM(T96:T103),5)</f>
        <v>231685</v>
      </c>
    </row>
    <row r="105" spans="1:20" x14ac:dyDescent="0.25">
      <c r="A105" s="1"/>
      <c r="B105" s="1"/>
      <c r="C105" s="1"/>
      <c r="D105" s="1"/>
      <c r="E105" s="1"/>
      <c r="F105" s="1"/>
      <c r="G105" s="1" t="s">
        <v>108</v>
      </c>
      <c r="H105" s="1"/>
      <c r="I105" s="1"/>
      <c r="J105" s="13">
        <f>ROUND(J89+J95+J104,5)</f>
        <v>168718.28</v>
      </c>
      <c r="K105" s="13">
        <f>ROUND(K89+K95+K104,5)</f>
        <v>41447.4</v>
      </c>
      <c r="L105" s="13">
        <f>ROUND((J105-K105),5)</f>
        <v>127270.88</v>
      </c>
      <c r="M105" s="14">
        <f>ROUND(IF(K105=0, IF(J105=0, 0, 1), J105/K105),5)</f>
        <v>4.0706600000000002</v>
      </c>
      <c r="N105" s="3"/>
      <c r="O105" s="28">
        <f>ROUND(O89+O95+O104,5)</f>
        <v>200707.69</v>
      </c>
      <c r="P105" s="28">
        <f>ROUND(P89+P95+P104,5)</f>
        <v>124342.2</v>
      </c>
      <c r="Q105" s="28">
        <f>ROUND((O105-P105),5)</f>
        <v>76365.490000000005</v>
      </c>
      <c r="R105" s="29">
        <f>ROUND(IF(P105=0, IF(O105=0, 0, 1), O105/P105),5)</f>
        <v>1.61416</v>
      </c>
      <c r="S105" s="3"/>
      <c r="T105" s="43">
        <f>ROUND(T89+T95+T104,5)</f>
        <v>248685</v>
      </c>
    </row>
    <row r="106" spans="1:20" x14ac:dyDescent="0.25">
      <c r="A106" s="1"/>
      <c r="B106" s="1"/>
      <c r="C106" s="1"/>
      <c r="D106" s="1"/>
      <c r="E106" s="1"/>
      <c r="F106" s="1"/>
      <c r="G106" s="1" t="s">
        <v>109</v>
      </c>
      <c r="H106" s="1"/>
      <c r="I106" s="1"/>
      <c r="J106" s="13"/>
      <c r="K106" s="13"/>
      <c r="L106" s="13"/>
      <c r="M106" s="14"/>
      <c r="N106" s="3"/>
      <c r="O106" s="28"/>
      <c r="P106" s="28"/>
      <c r="Q106" s="28"/>
      <c r="R106" s="29"/>
      <c r="S106" s="3"/>
      <c r="T106" s="43"/>
    </row>
    <row r="107" spans="1:20" x14ac:dyDescent="0.25">
      <c r="A107" s="1"/>
      <c r="B107" s="1"/>
      <c r="C107" s="1"/>
      <c r="D107" s="1"/>
      <c r="E107" s="1"/>
      <c r="F107" s="1"/>
      <c r="G107" s="1"/>
      <c r="H107" s="1" t="s">
        <v>110</v>
      </c>
      <c r="I107" s="1"/>
      <c r="J107" s="13">
        <v>106.84</v>
      </c>
      <c r="K107" s="13">
        <v>166.66</v>
      </c>
      <c r="L107" s="13">
        <f>ROUND((J107-K107),5)</f>
        <v>-59.82</v>
      </c>
      <c r="M107" s="14">
        <f>ROUND(IF(K107=0, IF(J107=0, 0, 1), J107/K107),5)</f>
        <v>0.64107000000000003</v>
      </c>
      <c r="N107" s="3"/>
      <c r="O107" s="28">
        <v>393.19</v>
      </c>
      <c r="P107" s="28">
        <v>499.98</v>
      </c>
      <c r="Q107" s="28">
        <f>ROUND((O107-P107),5)</f>
        <v>-106.79</v>
      </c>
      <c r="R107" s="29">
        <f>ROUND(IF(P107=0, IF(O107=0, 0, 1), O107/P107),5)</f>
        <v>0.78641000000000005</v>
      </c>
      <c r="S107" s="3"/>
      <c r="T107" s="43">
        <v>1000</v>
      </c>
    </row>
    <row r="108" spans="1:20" x14ac:dyDescent="0.25">
      <c r="A108" s="1"/>
      <c r="B108" s="1"/>
      <c r="C108" s="1"/>
      <c r="D108" s="1"/>
      <c r="E108" s="1"/>
      <c r="F108" s="1"/>
      <c r="G108" s="1"/>
      <c r="H108" s="1" t="s">
        <v>111</v>
      </c>
      <c r="I108" s="1"/>
      <c r="J108" s="13">
        <v>0</v>
      </c>
      <c r="K108" s="13">
        <v>250</v>
      </c>
      <c r="L108" s="13">
        <f>ROUND((J108-K108),5)</f>
        <v>-250</v>
      </c>
      <c r="M108" s="14">
        <f>ROUND(IF(K108=0, IF(J108=0, 0, 1), J108/K108),5)</f>
        <v>0</v>
      </c>
      <c r="N108" s="3"/>
      <c r="O108" s="28">
        <v>0</v>
      </c>
      <c r="P108" s="28">
        <v>750</v>
      </c>
      <c r="Q108" s="28">
        <f>ROUND((O108-P108),5)</f>
        <v>-750</v>
      </c>
      <c r="R108" s="29">
        <f>ROUND(IF(P108=0, IF(O108=0, 0, 1), O108/P108),5)</f>
        <v>0</v>
      </c>
      <c r="S108" s="3"/>
      <c r="T108" s="43">
        <v>1500</v>
      </c>
    </row>
    <row r="109" spans="1:20" x14ac:dyDescent="0.25">
      <c r="A109" s="1"/>
      <c r="B109" s="1"/>
      <c r="C109" s="1"/>
      <c r="D109" s="1"/>
      <c r="E109" s="1"/>
      <c r="F109" s="1"/>
      <c r="G109" s="1"/>
      <c r="H109" s="1" t="s">
        <v>112</v>
      </c>
      <c r="I109" s="1"/>
      <c r="J109" s="13">
        <v>0</v>
      </c>
      <c r="K109" s="13">
        <v>41.66</v>
      </c>
      <c r="L109" s="13">
        <f>ROUND((J109-K109),5)</f>
        <v>-41.66</v>
      </c>
      <c r="M109" s="14">
        <f>ROUND(IF(K109=0, IF(J109=0, 0, 1), J109/K109),5)</f>
        <v>0</v>
      </c>
      <c r="N109" s="3"/>
      <c r="O109" s="28">
        <v>0</v>
      </c>
      <c r="P109" s="28">
        <v>124.98</v>
      </c>
      <c r="Q109" s="28">
        <f>ROUND((O109-P109),5)</f>
        <v>-124.98</v>
      </c>
      <c r="R109" s="29">
        <f>ROUND(IF(P109=0, IF(O109=0, 0, 1), O109/P109),5)</f>
        <v>0</v>
      </c>
      <c r="S109" s="3"/>
      <c r="T109" s="43">
        <v>250</v>
      </c>
    </row>
    <row r="110" spans="1:20" x14ac:dyDescent="0.25">
      <c r="A110" s="1"/>
      <c r="B110" s="1"/>
      <c r="C110" s="1"/>
      <c r="D110" s="1"/>
      <c r="E110" s="1"/>
      <c r="F110" s="1"/>
      <c r="G110" s="1"/>
      <c r="H110" s="1" t="s">
        <v>113</v>
      </c>
      <c r="I110" s="1"/>
      <c r="J110" s="13">
        <v>161.54</v>
      </c>
      <c r="K110" s="13">
        <v>583.32000000000005</v>
      </c>
      <c r="L110" s="13">
        <f>ROUND((J110-K110),5)</f>
        <v>-421.78</v>
      </c>
      <c r="M110" s="14">
        <f>ROUND(IF(K110=0, IF(J110=0, 0, 1), J110/K110),5)</f>
        <v>0.27693000000000001</v>
      </c>
      <c r="N110" s="3"/>
      <c r="O110" s="28">
        <v>1678.14</v>
      </c>
      <c r="P110" s="28">
        <v>1749.96</v>
      </c>
      <c r="Q110" s="28">
        <f>ROUND((O110-P110),5)</f>
        <v>-71.819999999999993</v>
      </c>
      <c r="R110" s="29">
        <f>ROUND(IF(P110=0, IF(O110=0, 0, 1), O110/P110),5)</f>
        <v>0.95896000000000003</v>
      </c>
      <c r="S110" s="3"/>
      <c r="T110" s="43">
        <v>3500</v>
      </c>
    </row>
    <row r="111" spans="1:20" x14ac:dyDescent="0.25">
      <c r="A111" s="1"/>
      <c r="B111" s="1"/>
      <c r="C111" s="1"/>
      <c r="D111" s="1"/>
      <c r="E111" s="1"/>
      <c r="F111" s="1"/>
      <c r="G111" s="1"/>
      <c r="H111" s="1" t="s">
        <v>114</v>
      </c>
      <c r="I111" s="1"/>
      <c r="J111" s="13">
        <v>0</v>
      </c>
      <c r="K111" s="13">
        <v>333.32</v>
      </c>
      <c r="L111" s="13">
        <f>ROUND((J111-K111),5)</f>
        <v>-333.32</v>
      </c>
      <c r="M111" s="14">
        <f>ROUND(IF(K111=0, IF(J111=0, 0, 1), J111/K111),5)</f>
        <v>0</v>
      </c>
      <c r="N111" s="3"/>
      <c r="O111" s="28">
        <v>682.55</v>
      </c>
      <c r="P111" s="28">
        <v>999.96</v>
      </c>
      <c r="Q111" s="28">
        <f>ROUND((O111-P111),5)</f>
        <v>-317.41000000000003</v>
      </c>
      <c r="R111" s="29">
        <f>ROUND(IF(P111=0, IF(O111=0, 0, 1), O111/P111),5)</f>
        <v>0.68257999999999996</v>
      </c>
      <c r="S111" s="3"/>
      <c r="T111" s="43">
        <v>2000</v>
      </c>
    </row>
    <row r="112" spans="1:20" x14ac:dyDescent="0.25">
      <c r="A112" s="1"/>
      <c r="B112" s="1"/>
      <c r="C112" s="1"/>
      <c r="D112" s="1"/>
      <c r="E112" s="1"/>
      <c r="F112" s="1"/>
      <c r="G112" s="1"/>
      <c r="H112" s="1" t="s">
        <v>115</v>
      </c>
      <c r="I112" s="1"/>
      <c r="J112" s="13">
        <v>0</v>
      </c>
      <c r="K112" s="13">
        <v>2500</v>
      </c>
      <c r="L112" s="13">
        <f>ROUND((J112-K112),5)</f>
        <v>-2500</v>
      </c>
      <c r="M112" s="14">
        <f>ROUND(IF(K112=0, IF(J112=0, 0, 1), J112/K112),5)</f>
        <v>0</v>
      </c>
      <c r="N112" s="3"/>
      <c r="O112" s="28">
        <v>3875</v>
      </c>
      <c r="P112" s="28">
        <v>7500</v>
      </c>
      <c r="Q112" s="28">
        <f>ROUND((O112-P112),5)</f>
        <v>-3625</v>
      </c>
      <c r="R112" s="29">
        <f>ROUND(IF(P112=0, IF(O112=0, 0, 1), O112/P112),5)</f>
        <v>0.51666999999999996</v>
      </c>
      <c r="S112" s="3"/>
      <c r="T112" s="43">
        <v>15000</v>
      </c>
    </row>
    <row r="113" spans="1:20" ht="15.75" thickBot="1" x14ac:dyDescent="0.3">
      <c r="A113" s="1"/>
      <c r="B113" s="1"/>
      <c r="C113" s="1"/>
      <c r="D113" s="1"/>
      <c r="E113" s="1"/>
      <c r="F113" s="1"/>
      <c r="G113" s="1"/>
      <c r="H113" s="1" t="s">
        <v>116</v>
      </c>
      <c r="I113" s="1"/>
      <c r="J113" s="15">
        <v>496.24</v>
      </c>
      <c r="K113" s="15">
        <v>166.66</v>
      </c>
      <c r="L113" s="15">
        <f>ROUND((J113-K113),5)</f>
        <v>329.58</v>
      </c>
      <c r="M113" s="16">
        <f>ROUND(IF(K113=0, IF(J113=0, 0, 1), J113/K113),5)</f>
        <v>2.97756</v>
      </c>
      <c r="N113" s="3"/>
      <c r="O113" s="30">
        <v>496.24</v>
      </c>
      <c r="P113" s="30">
        <v>499.98</v>
      </c>
      <c r="Q113" s="30">
        <f>ROUND((O113-P113),5)</f>
        <v>-3.74</v>
      </c>
      <c r="R113" s="31">
        <f>ROUND(IF(P113=0, IF(O113=0, 0, 1), O113/P113),5)</f>
        <v>0.99251999999999996</v>
      </c>
      <c r="S113" s="3"/>
      <c r="T113" s="44">
        <v>1000</v>
      </c>
    </row>
    <row r="114" spans="1:20" x14ac:dyDescent="0.25">
      <c r="A114" s="1"/>
      <c r="B114" s="1"/>
      <c r="C114" s="1"/>
      <c r="D114" s="1"/>
      <c r="E114" s="1"/>
      <c r="F114" s="1"/>
      <c r="G114" s="1" t="s">
        <v>117</v>
      </c>
      <c r="H114" s="1"/>
      <c r="I114" s="1"/>
      <c r="J114" s="13">
        <f>ROUND(SUM(J106:J113),5)</f>
        <v>764.62</v>
      </c>
      <c r="K114" s="13">
        <f>ROUND(SUM(K106:K113),5)</f>
        <v>4041.62</v>
      </c>
      <c r="L114" s="13">
        <f>ROUND((J114-K114),5)</f>
        <v>-3277</v>
      </c>
      <c r="M114" s="14">
        <f>ROUND(IF(K114=0, IF(J114=0, 0, 1), J114/K114),5)</f>
        <v>0.18919</v>
      </c>
      <c r="N114" s="3"/>
      <c r="O114" s="28">
        <f>ROUND(SUM(O106:O113),5)</f>
        <v>7125.12</v>
      </c>
      <c r="P114" s="28">
        <f>ROUND(SUM(P106:P113),5)</f>
        <v>12124.86</v>
      </c>
      <c r="Q114" s="28">
        <f>ROUND((O114-P114),5)</f>
        <v>-4999.74</v>
      </c>
      <c r="R114" s="29">
        <f>ROUND(IF(P114=0, IF(O114=0, 0, 1), O114/P114),5)</f>
        <v>0.58765000000000001</v>
      </c>
      <c r="S114" s="3"/>
      <c r="T114" s="43">
        <f>ROUND(SUM(T106:T113),5)</f>
        <v>24250</v>
      </c>
    </row>
    <row r="115" spans="1:20" x14ac:dyDescent="0.25">
      <c r="A115" s="1"/>
      <c r="B115" s="1"/>
      <c r="C115" s="1"/>
      <c r="D115" s="1"/>
      <c r="E115" s="1"/>
      <c r="F115" s="1"/>
      <c r="G115" s="1" t="s">
        <v>118</v>
      </c>
      <c r="H115" s="1"/>
      <c r="I115" s="1"/>
      <c r="J115" s="13"/>
      <c r="K115" s="13"/>
      <c r="L115" s="13"/>
      <c r="M115" s="14"/>
      <c r="N115" s="3"/>
      <c r="O115" s="28"/>
      <c r="P115" s="28"/>
      <c r="Q115" s="28"/>
      <c r="R115" s="29"/>
      <c r="S115" s="3"/>
      <c r="T115" s="43"/>
    </row>
    <row r="116" spans="1:20" x14ac:dyDescent="0.25">
      <c r="A116" s="1"/>
      <c r="B116" s="1"/>
      <c r="C116" s="1"/>
      <c r="D116" s="1"/>
      <c r="E116" s="1"/>
      <c r="F116" s="1"/>
      <c r="G116" s="1"/>
      <c r="H116" s="1" t="s">
        <v>119</v>
      </c>
      <c r="I116" s="1"/>
      <c r="J116" s="13">
        <v>0</v>
      </c>
      <c r="K116" s="13">
        <v>2083.3200000000002</v>
      </c>
      <c r="L116" s="13">
        <f>ROUND((J116-K116),5)</f>
        <v>-2083.3200000000002</v>
      </c>
      <c r="M116" s="14">
        <f>ROUND(IF(K116=0, IF(J116=0, 0, 1), J116/K116),5)</f>
        <v>0</v>
      </c>
      <c r="N116" s="3"/>
      <c r="O116" s="28">
        <v>28.14</v>
      </c>
      <c r="P116" s="28">
        <v>6249.96</v>
      </c>
      <c r="Q116" s="28">
        <f>ROUND((O116-P116),5)</f>
        <v>-6221.82</v>
      </c>
      <c r="R116" s="29">
        <f>ROUND(IF(P116=0, IF(O116=0, 0, 1), O116/P116),5)</f>
        <v>4.4999999999999997E-3</v>
      </c>
      <c r="S116" s="3"/>
      <c r="T116" s="43">
        <v>12500</v>
      </c>
    </row>
    <row r="117" spans="1:20" x14ac:dyDescent="0.25">
      <c r="A117" s="1"/>
      <c r="B117" s="1"/>
      <c r="C117" s="1"/>
      <c r="D117" s="1"/>
      <c r="E117" s="1"/>
      <c r="F117" s="1"/>
      <c r="G117" s="1"/>
      <c r="H117" s="1" t="s">
        <v>120</v>
      </c>
      <c r="I117" s="1"/>
      <c r="J117" s="13">
        <v>0</v>
      </c>
      <c r="K117" s="13">
        <v>333.32</v>
      </c>
      <c r="L117" s="13">
        <f>ROUND((J117-K117),5)</f>
        <v>-333.32</v>
      </c>
      <c r="M117" s="14">
        <f>ROUND(IF(K117=0, IF(J117=0, 0, 1), J117/K117),5)</f>
        <v>0</v>
      </c>
      <c r="N117" s="3"/>
      <c r="O117" s="28">
        <v>67.48</v>
      </c>
      <c r="P117" s="28">
        <v>999.96</v>
      </c>
      <c r="Q117" s="28">
        <f>ROUND((O117-P117),5)</f>
        <v>-932.48</v>
      </c>
      <c r="R117" s="29">
        <f>ROUND(IF(P117=0, IF(O117=0, 0, 1), O117/P117),5)</f>
        <v>6.7479999999999998E-2</v>
      </c>
      <c r="S117" s="3"/>
      <c r="T117" s="43">
        <v>2000</v>
      </c>
    </row>
    <row r="118" spans="1:20" x14ac:dyDescent="0.25">
      <c r="A118" s="1"/>
      <c r="B118" s="1"/>
      <c r="C118" s="1"/>
      <c r="D118" s="1"/>
      <c r="E118" s="1"/>
      <c r="F118" s="1"/>
      <c r="G118" s="1"/>
      <c r="H118" s="1" t="s">
        <v>121</v>
      </c>
      <c r="I118" s="1"/>
      <c r="J118" s="13">
        <v>1383.63</v>
      </c>
      <c r="K118" s="13">
        <v>1250</v>
      </c>
      <c r="L118" s="13">
        <f>ROUND((J118-K118),5)</f>
        <v>133.63</v>
      </c>
      <c r="M118" s="14">
        <f>ROUND(IF(K118=0, IF(J118=0, 0, 1), J118/K118),5)</f>
        <v>1.1069</v>
      </c>
      <c r="N118" s="3"/>
      <c r="O118" s="28">
        <v>2731.42</v>
      </c>
      <c r="P118" s="28">
        <v>3750</v>
      </c>
      <c r="Q118" s="28">
        <f>ROUND((O118-P118),5)</f>
        <v>-1018.58</v>
      </c>
      <c r="R118" s="29">
        <f>ROUND(IF(P118=0, IF(O118=0, 0, 1), O118/P118),5)</f>
        <v>0.72838000000000003</v>
      </c>
      <c r="S118" s="3"/>
      <c r="T118" s="43">
        <v>7500</v>
      </c>
    </row>
    <row r="119" spans="1:20" x14ac:dyDescent="0.25">
      <c r="A119" s="1"/>
      <c r="B119" s="1"/>
      <c r="C119" s="1"/>
      <c r="D119" s="1"/>
      <c r="E119" s="1"/>
      <c r="F119" s="1"/>
      <c r="G119" s="1"/>
      <c r="H119" s="1" t="s">
        <v>122</v>
      </c>
      <c r="I119" s="1"/>
      <c r="J119" s="13">
        <v>0</v>
      </c>
      <c r="K119" s="13">
        <v>0</v>
      </c>
      <c r="L119" s="13">
        <f>ROUND((J119-K119),5)</f>
        <v>0</v>
      </c>
      <c r="M119" s="14">
        <f>ROUND(IF(K119=0, IF(J119=0, 0, 1), J119/K119),5)</f>
        <v>0</v>
      </c>
      <c r="N119" s="3"/>
      <c r="O119" s="28">
        <v>0</v>
      </c>
      <c r="P119" s="28">
        <v>0</v>
      </c>
      <c r="Q119" s="28">
        <f>ROUND((O119-P119),5)</f>
        <v>0</v>
      </c>
      <c r="R119" s="29">
        <f>ROUND(IF(P119=0, IF(O119=0, 0, 1), O119/P119),5)</f>
        <v>0</v>
      </c>
      <c r="S119" s="3"/>
      <c r="T119" s="43">
        <v>0</v>
      </c>
    </row>
    <row r="120" spans="1:20" ht="15.75" thickBot="1" x14ac:dyDescent="0.3">
      <c r="A120" s="1"/>
      <c r="B120" s="1"/>
      <c r="C120" s="1"/>
      <c r="D120" s="1"/>
      <c r="E120" s="1"/>
      <c r="F120" s="1"/>
      <c r="G120" s="1"/>
      <c r="H120" s="1" t="s">
        <v>123</v>
      </c>
      <c r="I120" s="1"/>
      <c r="J120" s="17">
        <v>207.55</v>
      </c>
      <c r="K120" s="17">
        <v>166.66</v>
      </c>
      <c r="L120" s="17">
        <f>ROUND((J120-K120),5)</f>
        <v>40.89</v>
      </c>
      <c r="M120" s="18">
        <f>ROUND(IF(K120=0, IF(J120=0, 0, 1), J120/K120),5)</f>
        <v>1.24535</v>
      </c>
      <c r="N120" s="3"/>
      <c r="O120" s="32">
        <v>207.55</v>
      </c>
      <c r="P120" s="32">
        <v>499.98</v>
      </c>
      <c r="Q120" s="32">
        <f>ROUND((O120-P120),5)</f>
        <v>-292.43</v>
      </c>
      <c r="R120" s="33">
        <f>ROUND(IF(P120=0, IF(O120=0, 0, 1), O120/P120),5)</f>
        <v>0.41511999999999999</v>
      </c>
      <c r="S120" s="3"/>
      <c r="T120" s="45">
        <v>1000</v>
      </c>
    </row>
    <row r="121" spans="1:20" ht="15.75" thickBot="1" x14ac:dyDescent="0.3">
      <c r="A121" s="1"/>
      <c r="B121" s="1"/>
      <c r="C121" s="1"/>
      <c r="D121" s="1"/>
      <c r="E121" s="1"/>
      <c r="F121" s="1"/>
      <c r="G121" s="1" t="s">
        <v>124</v>
      </c>
      <c r="H121" s="1"/>
      <c r="I121" s="1"/>
      <c r="J121" s="19">
        <f>ROUND(SUM(J115:J120),5)</f>
        <v>1591.18</v>
      </c>
      <c r="K121" s="19">
        <f>ROUND(SUM(K115:K120),5)</f>
        <v>3833.3</v>
      </c>
      <c r="L121" s="19">
        <f>ROUND((J121-K121),5)</f>
        <v>-2242.12</v>
      </c>
      <c r="M121" s="20">
        <f>ROUND(IF(K121=0, IF(J121=0, 0, 1), J121/K121),5)</f>
        <v>0.41509000000000001</v>
      </c>
      <c r="N121" s="3"/>
      <c r="O121" s="34">
        <f>ROUND(SUM(O115:O120),5)</f>
        <v>3034.59</v>
      </c>
      <c r="P121" s="34">
        <f>ROUND(SUM(P115:P120),5)</f>
        <v>11499.9</v>
      </c>
      <c r="Q121" s="34">
        <f>ROUND((O121-P121),5)</f>
        <v>-8465.31</v>
      </c>
      <c r="R121" s="35">
        <f>ROUND(IF(P121=0, IF(O121=0, 0, 1), O121/P121),5)</f>
        <v>0.26388</v>
      </c>
      <c r="S121" s="3"/>
      <c r="T121" s="46">
        <f>ROUND(SUM(T115:T120),5)</f>
        <v>23000</v>
      </c>
    </row>
    <row r="122" spans="1:20" x14ac:dyDescent="0.25">
      <c r="A122" s="1"/>
      <c r="B122" s="1"/>
      <c r="C122" s="1"/>
      <c r="D122" s="1"/>
      <c r="E122" s="1"/>
      <c r="F122" s="1" t="s">
        <v>125</v>
      </c>
      <c r="G122" s="1"/>
      <c r="H122" s="1"/>
      <c r="I122" s="1"/>
      <c r="J122" s="13">
        <f>ROUND(J88+J105+J114+J121,5)</f>
        <v>171074.08</v>
      </c>
      <c r="K122" s="13">
        <f>ROUND(K88+K105+K114+K121,5)</f>
        <v>49322.32</v>
      </c>
      <c r="L122" s="13">
        <f>ROUND((J122-K122),5)</f>
        <v>121751.76</v>
      </c>
      <c r="M122" s="14">
        <f>ROUND(IF(K122=0, IF(J122=0, 0, 1), J122/K122),5)</f>
        <v>3.4684900000000001</v>
      </c>
      <c r="N122" s="3"/>
      <c r="O122" s="28">
        <f>ROUND(O88+O105+O114+O121,5)</f>
        <v>210867.4</v>
      </c>
      <c r="P122" s="28">
        <f>ROUND(P88+P105+P114+P121,5)</f>
        <v>147966.96</v>
      </c>
      <c r="Q122" s="28">
        <f>ROUND((O122-P122),5)</f>
        <v>62900.44</v>
      </c>
      <c r="R122" s="29">
        <f>ROUND(IF(P122=0, IF(O122=0, 0, 1), O122/P122),5)</f>
        <v>1.4251</v>
      </c>
      <c r="S122" s="3"/>
      <c r="T122" s="43">
        <f>ROUND(T88+T105+T114+T121,5)</f>
        <v>295935</v>
      </c>
    </row>
    <row r="123" spans="1:20" x14ac:dyDescent="0.25">
      <c r="A123" s="1"/>
      <c r="B123" s="1"/>
      <c r="C123" s="1"/>
      <c r="D123" s="1"/>
      <c r="E123" s="1"/>
      <c r="F123" s="1" t="s">
        <v>126</v>
      </c>
      <c r="G123" s="1"/>
      <c r="H123" s="1"/>
      <c r="I123" s="1"/>
      <c r="J123" s="13"/>
      <c r="K123" s="13"/>
      <c r="L123" s="13"/>
      <c r="M123" s="14"/>
      <c r="N123" s="3"/>
      <c r="O123" s="28"/>
      <c r="P123" s="28"/>
      <c r="Q123" s="28"/>
      <c r="R123" s="29"/>
      <c r="S123" s="3"/>
      <c r="T123" s="43"/>
    </row>
    <row r="124" spans="1:20" x14ac:dyDescent="0.25">
      <c r="A124" s="1"/>
      <c r="B124" s="1"/>
      <c r="C124" s="1"/>
      <c r="D124" s="1"/>
      <c r="E124" s="1"/>
      <c r="F124" s="1"/>
      <c r="G124" s="1" t="s">
        <v>127</v>
      </c>
      <c r="H124" s="1"/>
      <c r="I124" s="1"/>
      <c r="J124" s="13">
        <v>0</v>
      </c>
      <c r="K124" s="13">
        <v>1333.32</v>
      </c>
      <c r="L124" s="13">
        <f>ROUND((J124-K124),5)</f>
        <v>-1333.32</v>
      </c>
      <c r="M124" s="14">
        <f>ROUND(IF(K124=0, IF(J124=0, 0, 1), J124/K124),5)</f>
        <v>0</v>
      </c>
      <c r="N124" s="3"/>
      <c r="O124" s="28">
        <v>1420</v>
      </c>
      <c r="P124" s="28">
        <v>3999.96</v>
      </c>
      <c r="Q124" s="28">
        <f>ROUND((O124-P124),5)</f>
        <v>-2579.96</v>
      </c>
      <c r="R124" s="29">
        <f>ROUND(IF(P124=0, IF(O124=0, 0, 1), O124/P124),5)</f>
        <v>0.35499999999999998</v>
      </c>
      <c r="S124" s="3"/>
      <c r="T124" s="43">
        <v>8000</v>
      </c>
    </row>
    <row r="125" spans="1:20" x14ac:dyDescent="0.25">
      <c r="A125" s="1"/>
      <c r="B125" s="1"/>
      <c r="C125" s="1"/>
      <c r="D125" s="1"/>
      <c r="E125" s="1"/>
      <c r="F125" s="1"/>
      <c r="G125" s="1" t="s">
        <v>128</v>
      </c>
      <c r="H125" s="1"/>
      <c r="I125" s="1"/>
      <c r="J125" s="13">
        <v>0</v>
      </c>
      <c r="K125" s="13">
        <v>416.66</v>
      </c>
      <c r="L125" s="13">
        <f>ROUND((J125-K125),5)</f>
        <v>-416.66</v>
      </c>
      <c r="M125" s="14">
        <f>ROUND(IF(K125=0, IF(J125=0, 0, 1), J125/K125),5)</f>
        <v>0</v>
      </c>
      <c r="N125" s="3"/>
      <c r="O125" s="28">
        <v>0</v>
      </c>
      <c r="P125" s="28">
        <v>1249.98</v>
      </c>
      <c r="Q125" s="28">
        <f>ROUND((O125-P125),5)</f>
        <v>-1249.98</v>
      </c>
      <c r="R125" s="29">
        <f>ROUND(IF(P125=0, IF(O125=0, 0, 1), O125/P125),5)</f>
        <v>0</v>
      </c>
      <c r="S125" s="3"/>
      <c r="T125" s="43">
        <v>2500</v>
      </c>
    </row>
    <row r="126" spans="1:20" x14ac:dyDescent="0.25">
      <c r="A126" s="1"/>
      <c r="B126" s="1"/>
      <c r="C126" s="1"/>
      <c r="D126" s="1"/>
      <c r="E126" s="1"/>
      <c r="F126" s="1"/>
      <c r="G126" s="1" t="s">
        <v>129</v>
      </c>
      <c r="H126" s="1"/>
      <c r="I126" s="1"/>
      <c r="J126" s="13">
        <v>0</v>
      </c>
      <c r="K126" s="13">
        <v>0</v>
      </c>
      <c r="L126" s="13">
        <f>ROUND((J126-K126),5)</f>
        <v>0</v>
      </c>
      <c r="M126" s="14">
        <f>ROUND(IF(K126=0, IF(J126=0, 0, 1), J126/K126),5)</f>
        <v>0</v>
      </c>
      <c r="N126" s="3"/>
      <c r="O126" s="28">
        <v>0</v>
      </c>
      <c r="P126" s="28">
        <v>0</v>
      </c>
      <c r="Q126" s="28">
        <f>ROUND((O126-P126),5)</f>
        <v>0</v>
      </c>
      <c r="R126" s="29">
        <f>ROUND(IF(P126=0, IF(O126=0, 0, 1), O126/P126),5)</f>
        <v>0</v>
      </c>
      <c r="S126" s="3"/>
      <c r="T126" s="43">
        <v>0</v>
      </c>
    </row>
    <row r="127" spans="1:20" x14ac:dyDescent="0.25">
      <c r="A127" s="1"/>
      <c r="B127" s="1"/>
      <c r="C127" s="1"/>
      <c r="D127" s="1"/>
      <c r="E127" s="1"/>
      <c r="F127" s="1"/>
      <c r="G127" s="1" t="s">
        <v>130</v>
      </c>
      <c r="H127" s="1"/>
      <c r="I127" s="1"/>
      <c r="J127" s="13">
        <v>0</v>
      </c>
      <c r="K127" s="13">
        <v>0</v>
      </c>
      <c r="L127" s="13">
        <f>ROUND((J127-K127),5)</f>
        <v>0</v>
      </c>
      <c r="M127" s="14">
        <f>ROUND(IF(K127=0, IF(J127=0, 0, 1), J127/K127),5)</f>
        <v>0</v>
      </c>
      <c r="N127" s="3"/>
      <c r="O127" s="28">
        <v>0</v>
      </c>
      <c r="P127" s="28">
        <v>0</v>
      </c>
      <c r="Q127" s="28">
        <f>ROUND((O127-P127),5)</f>
        <v>0</v>
      </c>
      <c r="R127" s="29">
        <f>ROUND(IF(P127=0, IF(O127=0, 0, 1), O127/P127),5)</f>
        <v>0</v>
      </c>
      <c r="S127" s="3"/>
      <c r="T127" s="43">
        <v>0</v>
      </c>
    </row>
    <row r="128" spans="1:20" x14ac:dyDescent="0.25">
      <c r="A128" s="1"/>
      <c r="B128" s="1"/>
      <c r="C128" s="1"/>
      <c r="D128" s="1"/>
      <c r="E128" s="1"/>
      <c r="F128" s="1"/>
      <c r="G128" s="1" t="s">
        <v>131</v>
      </c>
      <c r="H128" s="1"/>
      <c r="I128" s="1"/>
      <c r="J128" s="13">
        <v>0</v>
      </c>
      <c r="K128" s="13">
        <v>666.66</v>
      </c>
      <c r="L128" s="13">
        <f>ROUND((J128-K128),5)</f>
        <v>-666.66</v>
      </c>
      <c r="M128" s="14">
        <f>ROUND(IF(K128=0, IF(J128=0, 0, 1), J128/K128),5)</f>
        <v>0</v>
      </c>
      <c r="N128" s="3"/>
      <c r="O128" s="28">
        <v>0</v>
      </c>
      <c r="P128" s="28">
        <v>1999.98</v>
      </c>
      <c r="Q128" s="28">
        <f>ROUND((O128-P128),5)</f>
        <v>-1999.98</v>
      </c>
      <c r="R128" s="29">
        <f>ROUND(IF(P128=0, IF(O128=0, 0, 1), O128/P128),5)</f>
        <v>0</v>
      </c>
      <c r="S128" s="3"/>
      <c r="T128" s="43">
        <v>4000</v>
      </c>
    </row>
    <row r="129" spans="1:20" x14ac:dyDescent="0.25">
      <c r="A129" s="1"/>
      <c r="B129" s="1"/>
      <c r="C129" s="1"/>
      <c r="D129" s="1"/>
      <c r="E129" s="1"/>
      <c r="F129" s="1"/>
      <c r="G129" s="1" t="s">
        <v>132</v>
      </c>
      <c r="H129" s="1"/>
      <c r="I129" s="1"/>
      <c r="J129" s="13">
        <v>0</v>
      </c>
      <c r="K129" s="13">
        <v>666.66</v>
      </c>
      <c r="L129" s="13">
        <f>ROUND((J129-K129),5)</f>
        <v>-666.66</v>
      </c>
      <c r="M129" s="14">
        <f>ROUND(IF(K129=0, IF(J129=0, 0, 1), J129/K129),5)</f>
        <v>0</v>
      </c>
      <c r="N129" s="3"/>
      <c r="O129" s="28">
        <v>0</v>
      </c>
      <c r="P129" s="28">
        <v>1999.98</v>
      </c>
      <c r="Q129" s="28">
        <f>ROUND((O129-P129),5)</f>
        <v>-1999.98</v>
      </c>
      <c r="R129" s="29">
        <f>ROUND(IF(P129=0, IF(O129=0, 0, 1), O129/P129),5)</f>
        <v>0</v>
      </c>
      <c r="S129" s="3"/>
      <c r="T129" s="43">
        <v>4000</v>
      </c>
    </row>
    <row r="130" spans="1:20" ht="15.75" thickBot="1" x14ac:dyDescent="0.3">
      <c r="A130" s="1"/>
      <c r="B130" s="1"/>
      <c r="C130" s="1"/>
      <c r="D130" s="1"/>
      <c r="E130" s="1"/>
      <c r="F130" s="1"/>
      <c r="G130" s="1" t="s">
        <v>133</v>
      </c>
      <c r="H130" s="1"/>
      <c r="I130" s="1"/>
      <c r="J130" s="15">
        <v>0</v>
      </c>
      <c r="K130" s="15">
        <v>0</v>
      </c>
      <c r="L130" s="15">
        <f>ROUND((J130-K130),5)</f>
        <v>0</v>
      </c>
      <c r="M130" s="16">
        <f>ROUND(IF(K130=0, IF(J130=0, 0, 1), J130/K130),5)</f>
        <v>0</v>
      </c>
      <c r="N130" s="3"/>
      <c r="O130" s="30">
        <v>0</v>
      </c>
      <c r="P130" s="30">
        <v>0</v>
      </c>
      <c r="Q130" s="30">
        <f>ROUND((O130-P130),5)</f>
        <v>0</v>
      </c>
      <c r="R130" s="31">
        <f>ROUND(IF(P130=0, IF(O130=0, 0, 1), O130/P130),5)</f>
        <v>0</v>
      </c>
      <c r="S130" s="3"/>
      <c r="T130" s="44">
        <v>0</v>
      </c>
    </row>
    <row r="131" spans="1:20" x14ac:dyDescent="0.25">
      <c r="A131" s="1"/>
      <c r="B131" s="1"/>
      <c r="C131" s="1"/>
      <c r="D131" s="1"/>
      <c r="E131" s="1"/>
      <c r="F131" s="1" t="s">
        <v>134</v>
      </c>
      <c r="G131" s="1"/>
      <c r="H131" s="1"/>
      <c r="I131" s="1"/>
      <c r="J131" s="13">
        <f>ROUND(SUM(J123:J130),5)</f>
        <v>0</v>
      </c>
      <c r="K131" s="13">
        <f>ROUND(SUM(K123:K130),5)</f>
        <v>3083.3</v>
      </c>
      <c r="L131" s="13">
        <f>ROUND((J131-K131),5)</f>
        <v>-3083.3</v>
      </c>
      <c r="M131" s="14">
        <f>ROUND(IF(K131=0, IF(J131=0, 0, 1), J131/K131),5)</f>
        <v>0</v>
      </c>
      <c r="N131" s="3"/>
      <c r="O131" s="28">
        <f>ROUND(SUM(O123:O130),5)</f>
        <v>1420</v>
      </c>
      <c r="P131" s="28">
        <f>ROUND(SUM(P123:P130),5)</f>
        <v>9249.9</v>
      </c>
      <c r="Q131" s="28">
        <f>ROUND((O131-P131),5)</f>
        <v>-7829.9</v>
      </c>
      <c r="R131" s="29">
        <f>ROUND(IF(P131=0, IF(O131=0, 0, 1), O131/P131),5)</f>
        <v>0.15351999999999999</v>
      </c>
      <c r="S131" s="3"/>
      <c r="T131" s="43">
        <f>ROUND(SUM(T123:T130),5)</f>
        <v>18500</v>
      </c>
    </row>
    <row r="132" spans="1:20" ht="15.75" thickBot="1" x14ac:dyDescent="0.3">
      <c r="A132" s="1"/>
      <c r="B132" s="1"/>
      <c r="C132" s="1"/>
      <c r="D132" s="1"/>
      <c r="E132" s="1"/>
      <c r="F132" s="1" t="s">
        <v>135</v>
      </c>
      <c r="G132" s="1"/>
      <c r="H132" s="1"/>
      <c r="I132" s="1"/>
      <c r="J132" s="15">
        <v>0</v>
      </c>
      <c r="K132" s="15">
        <v>0</v>
      </c>
      <c r="L132" s="15">
        <f>ROUND((J132-K132),5)</f>
        <v>0</v>
      </c>
      <c r="M132" s="16">
        <f>ROUND(IF(K132=0, IF(J132=0, 0, 1), J132/K132),5)</f>
        <v>0</v>
      </c>
      <c r="N132" s="3"/>
      <c r="O132" s="30">
        <v>0</v>
      </c>
      <c r="P132" s="30">
        <v>0</v>
      </c>
      <c r="Q132" s="30">
        <f>ROUND((O132-P132),5)</f>
        <v>0</v>
      </c>
      <c r="R132" s="31">
        <f>ROUND(IF(P132=0, IF(O132=0, 0, 1), O132/P132),5)</f>
        <v>0</v>
      </c>
      <c r="S132" s="3"/>
      <c r="T132" s="44">
        <v>0</v>
      </c>
    </row>
    <row r="133" spans="1:20" ht="15.75" thickBot="1" x14ac:dyDescent="0.3">
      <c r="A133" s="1"/>
      <c r="B133" s="1"/>
      <c r="C133" s="1"/>
      <c r="D133" s="1"/>
      <c r="E133" s="1" t="s">
        <v>136</v>
      </c>
      <c r="F133" s="1"/>
      <c r="G133" s="1"/>
      <c r="H133" s="1"/>
      <c r="I133" s="1"/>
      <c r="J133" s="13">
        <f>ROUND(J28+J53+J57+SUM(J86:J87)+J122+SUM(J131:J132),5)</f>
        <v>252027.48</v>
      </c>
      <c r="K133" s="13">
        <f>ROUND(K28+K53+K57+SUM(K86:K87)+K122+SUM(K131:K132),5)</f>
        <v>134072.42000000001</v>
      </c>
      <c r="L133" s="13">
        <f>ROUND((J133-K133),5)</f>
        <v>117955.06</v>
      </c>
      <c r="M133" s="14">
        <f>ROUND(IF(K133=0, IF(J133=0, 0, 1), J133/K133),5)</f>
        <v>1.8797900000000001</v>
      </c>
      <c r="N133" s="3"/>
      <c r="O133" s="28">
        <f>ROUND(O28+O53+O57+SUM(O86:O87)+O122+SUM(O131:O132),5)</f>
        <v>448428.28</v>
      </c>
      <c r="P133" s="28">
        <f>ROUND(P28+P53+P57+SUM(P86:P87)+P122+SUM(P131:P132),5)</f>
        <v>389222.26</v>
      </c>
      <c r="Q133" s="28">
        <f>ROUND((O133-P133),5)</f>
        <v>59206.02</v>
      </c>
      <c r="R133" s="29">
        <f>ROUND(IF(P133=0, IF(O133=0, 0, 1), O133/P133),5)</f>
        <v>1.15211</v>
      </c>
      <c r="S133" s="3"/>
      <c r="T133" s="43">
        <f>ROUND(T28+T53+T57+SUM(T86:T87)+T122+SUM(T131:T132),5)</f>
        <v>752459.7</v>
      </c>
    </row>
    <row r="134" spans="1:20" ht="15.75" thickBot="1" x14ac:dyDescent="0.3">
      <c r="A134" s="1"/>
      <c r="B134" s="1"/>
      <c r="C134" s="1"/>
      <c r="D134" s="1" t="s">
        <v>137</v>
      </c>
      <c r="E134" s="1"/>
      <c r="F134" s="1"/>
      <c r="G134" s="1"/>
      <c r="H134" s="1"/>
      <c r="I134" s="1"/>
      <c r="J134" s="21">
        <f>ROUND(J27+J133,5)</f>
        <v>252027.48</v>
      </c>
      <c r="K134" s="21">
        <f>ROUND(K27+K133,5)</f>
        <v>134072.42000000001</v>
      </c>
      <c r="L134" s="21">
        <f>ROUND((J134-K134),5)</f>
        <v>117955.06</v>
      </c>
      <c r="M134" s="22">
        <f>ROUND(IF(K134=0, IF(J134=0, 0, 1), J134/K134),5)</f>
        <v>1.8797900000000001</v>
      </c>
      <c r="N134" s="3"/>
      <c r="O134" s="36">
        <f>ROUND(O27+O133,5)</f>
        <v>448428.28</v>
      </c>
      <c r="P134" s="36">
        <f>ROUND(P27+P133,5)</f>
        <v>389222.26</v>
      </c>
      <c r="Q134" s="36">
        <f>ROUND((O134-P134),5)</f>
        <v>59206.02</v>
      </c>
      <c r="R134" s="37">
        <f>ROUND(IF(P134=0, IF(O134=0, 0, 1), O134/P134),5)</f>
        <v>1.15211</v>
      </c>
      <c r="S134" s="3"/>
      <c r="T134" s="47">
        <f>ROUND(T27+T133,5)</f>
        <v>752459.7</v>
      </c>
    </row>
    <row r="135" spans="1:20" ht="15.75" thickBot="1" x14ac:dyDescent="0.3">
      <c r="A135" s="1"/>
      <c r="B135" s="1" t="s">
        <v>138</v>
      </c>
      <c r="C135" s="1"/>
      <c r="D135" s="1"/>
      <c r="E135" s="1"/>
      <c r="F135" s="1"/>
      <c r="G135" s="1"/>
      <c r="H135" s="1"/>
      <c r="I135" s="1"/>
      <c r="J135" s="21">
        <f>ROUND(J4+J26-J134,5)</f>
        <v>-250623.13</v>
      </c>
      <c r="K135" s="21">
        <f>ROUND(K4+K26-K134,5)</f>
        <v>-83206.12</v>
      </c>
      <c r="L135" s="21">
        <f>ROUND((J135-K135),5)</f>
        <v>-167417.01</v>
      </c>
      <c r="M135" s="22">
        <f>ROUND(IF(K135=0, IF(J135=0, 0, 1), J135/K135),5)</f>
        <v>3.0120800000000001</v>
      </c>
      <c r="N135" s="3"/>
      <c r="O135" s="36">
        <f>ROUND(O4+O26-O134,5)</f>
        <v>-190327.4</v>
      </c>
      <c r="P135" s="36">
        <f>ROUND(P4+P26-P134,5)</f>
        <v>-8866.86</v>
      </c>
      <c r="Q135" s="36">
        <f>ROUND((O135-P135),5)</f>
        <v>-181460.54</v>
      </c>
      <c r="R135" s="37">
        <f>ROUND(IF(P135=0, IF(O135=0, 0, 1), O135/P135),5)</f>
        <v>21.465029999999999</v>
      </c>
      <c r="S135" s="3"/>
      <c r="T135" s="47">
        <f>ROUND(T4+T26-T134,5)</f>
        <v>8251.2999999999993</v>
      </c>
    </row>
    <row r="136" spans="1:20" s="4" customFormat="1" ht="12" thickBot="1" x14ac:dyDescent="0.25">
      <c r="A136" s="1" t="s">
        <v>139</v>
      </c>
      <c r="B136" s="1"/>
      <c r="C136" s="1"/>
      <c r="D136" s="1"/>
      <c r="E136" s="1"/>
      <c r="F136" s="1"/>
      <c r="G136" s="1"/>
      <c r="H136" s="1"/>
      <c r="I136" s="1"/>
      <c r="J136" s="23">
        <f>J135</f>
        <v>-250623.13</v>
      </c>
      <c r="K136" s="23">
        <f>K135</f>
        <v>-83206.12</v>
      </c>
      <c r="L136" s="23">
        <f>ROUND((J136-K136),5)</f>
        <v>-167417.01</v>
      </c>
      <c r="M136" s="24">
        <f>ROUND(IF(K136=0, IF(J136=0, 0, 1), J136/K136),5)</f>
        <v>3.0120800000000001</v>
      </c>
      <c r="N136" s="1"/>
      <c r="O136" s="38">
        <f>O135</f>
        <v>-190327.4</v>
      </c>
      <c r="P136" s="38">
        <f>P135</f>
        <v>-8866.86</v>
      </c>
      <c r="Q136" s="38">
        <f>ROUND((O136-P136),5)</f>
        <v>-181460.54</v>
      </c>
      <c r="R136" s="39">
        <f>ROUND(IF(P136=0, IF(O136=0, 0, 1), O136/P136),5)</f>
        <v>21.465029999999999</v>
      </c>
      <c r="S136" s="1"/>
      <c r="T136" s="48">
        <f>T135</f>
        <v>8251.2999999999993</v>
      </c>
    </row>
    <row r="137" spans="1:20" ht="15.75" thickTop="1" x14ac:dyDescent="0.25"/>
  </sheetData>
  <mergeCells count="3">
    <mergeCell ref="J1:M2"/>
    <mergeCell ref="O1:R2"/>
    <mergeCell ref="T1:T2"/>
  </mergeCells>
  <pageMargins left="0.7" right="0.7" top="0.75" bottom="0.75" header="0.1" footer="0.3"/>
  <pageSetup orientation="portrait" verticalDpi="0" r:id="rId1"/>
  <headerFooter>
    <oddHeader>&amp;L&amp;"Arial,Bold"&amp;8 4:22 PM
&amp;"Arial,Bold"&amp;8 01/20/22
&amp;"Arial,Bold"&amp;8 Accrual Basis&amp;C&amp;"Arial,Bold"&amp;12 Gold Mountain CSD
&amp;"Arial,Bold"&amp;14 Budget Comparison: Water &amp;&amp; Sewer
&amp;"Arial,Bold"&amp;10 November through December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4</xdr:col>
                <xdr:colOff>114300</xdr:colOff>
                <xdr:row>3</xdr:row>
                <xdr:rowOff>19050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4</xdr:col>
                <xdr:colOff>114300</xdr:colOff>
                <xdr:row>3</xdr:row>
                <xdr:rowOff>19050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2022-01-21T00:22:12Z</dcterms:created>
  <dcterms:modified xsi:type="dcterms:W3CDTF">2022-01-21T00:55:37Z</dcterms:modified>
</cp:coreProperties>
</file>