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"/>
    </mc:Choice>
  </mc:AlternateContent>
  <xr:revisionPtr revIDLastSave="0" documentId="8_{E976AB5A-2ED9-43C7-85D7-326E7B25E149}" xr6:coauthVersionLast="47" xr6:coauthVersionMax="47" xr10:uidLastSave="{00000000-0000-0000-0000-000000000000}"/>
  <bookViews>
    <workbookView xWindow="3090" yWindow="1935" windowWidth="21600" windowHeight="11385" xr2:uid="{6B1195D6-3BA7-4D73-B990-553980512769}"/>
  </bookViews>
  <sheets>
    <sheet name="Sheet1" sheetId="1" r:id="rId1"/>
  </sheets>
  <definedNames>
    <definedName name="_xlnm.Print_Titles" localSheetId="0">Sheet1!$A:$D,Sheet1!$2:$3</definedName>
    <definedName name="QB_COLUMN_59200" localSheetId="0" hidden="1">Sheet1!$E$3</definedName>
    <definedName name="QB_COLUMN_62240" localSheetId="0" hidden="1">Sheet1!$J$3</definedName>
    <definedName name="QB_COLUMN_63620" localSheetId="0" hidden="1">Sheet1!$G$3</definedName>
    <definedName name="QB_COLUMN_63660" localSheetId="0" hidden="1">Sheet1!$L$3</definedName>
    <definedName name="QB_COLUMN_64430" localSheetId="0" hidden="1">Sheet1!$H$3</definedName>
    <definedName name="QB_COLUMN_64470" localSheetId="0" hidden="1">Sheet1!$M$3</definedName>
    <definedName name="QB_COLUMN_76210" localSheetId="0" hidden="1">Sheet1!$F$3</definedName>
    <definedName name="QB_COLUMN_76250" localSheetId="0" hidden="1">Sheet1!$K$3</definedName>
    <definedName name="QB_COLUMN_76280" localSheetId="0" hidden="1">Sheet1!$O$3</definedName>
    <definedName name="QB_DATA_0" localSheetId="0" hidden="1">Sheet1!$5:$5,Sheet1!$6:$6,Sheet1!$7:$7,Sheet1!$10:$10,Sheet1!$12:$12,Sheet1!$13:$13,Sheet1!$14:$14,Sheet1!$15:$15,Sheet1!$16:$16,Sheet1!$18:$18,Sheet1!$20:$20,Sheet1!$21:$21,Sheet1!$22:$22,Sheet1!$25:$25,Sheet1!$26:$26,Sheet1!$27:$27</definedName>
    <definedName name="QB_DATA_1" localSheetId="0" hidden="1">Sheet1!$28:$28,Sheet1!$29:$29,Sheet1!$30:$30,Sheet1!$31:$31,Sheet1!$34:$34,Sheet1!$35:$35</definedName>
    <definedName name="QB_FORMULA_0" localSheetId="0" hidden="1">Sheet1!$G$5,Sheet1!$H$5,Sheet1!$L$5,Sheet1!$M$5,Sheet1!$G$6,Sheet1!$H$6,Sheet1!$L$6,Sheet1!$M$6,Sheet1!$G$7,Sheet1!$H$7,Sheet1!$L$7,Sheet1!$M$7,Sheet1!$E$8,Sheet1!$F$8,Sheet1!$G$8,Sheet1!$H$8</definedName>
    <definedName name="QB_FORMULA_1" localSheetId="0" hidden="1">Sheet1!$J$8,Sheet1!$K$8,Sheet1!$L$8,Sheet1!$M$8,Sheet1!$O$8,Sheet1!$G$10,Sheet1!$H$10,Sheet1!$L$10,Sheet1!$M$10,Sheet1!$G$12,Sheet1!$H$12,Sheet1!$L$12,Sheet1!$M$12,Sheet1!$G$13,Sheet1!$H$13,Sheet1!$L$13</definedName>
    <definedName name="QB_FORMULA_2" localSheetId="0" hidden="1">Sheet1!$M$13,Sheet1!$G$14,Sheet1!$H$14,Sheet1!$L$14,Sheet1!$M$14,Sheet1!$G$15,Sheet1!$H$15,Sheet1!$L$15,Sheet1!$M$15,Sheet1!$G$16,Sheet1!$H$16,Sheet1!$L$16,Sheet1!$M$16,Sheet1!$E$17,Sheet1!$F$17,Sheet1!$G$17</definedName>
    <definedName name="QB_FORMULA_3" localSheetId="0" hidden="1">Sheet1!$H$17,Sheet1!$J$17,Sheet1!$K$17,Sheet1!$L$17,Sheet1!$M$17,Sheet1!$O$17,Sheet1!$G$18,Sheet1!$H$18,Sheet1!$L$18,Sheet1!$M$18,Sheet1!$G$20,Sheet1!$H$20,Sheet1!$L$20,Sheet1!$M$20,Sheet1!$G$21,Sheet1!$H$21</definedName>
    <definedName name="QB_FORMULA_4" localSheetId="0" hidden="1">Sheet1!$L$21,Sheet1!$M$21,Sheet1!$G$22,Sheet1!$H$22,Sheet1!$L$22,Sheet1!$M$22,Sheet1!$E$23,Sheet1!$F$23,Sheet1!$G$23,Sheet1!$H$23,Sheet1!$J$23,Sheet1!$K$23,Sheet1!$L$23,Sheet1!$M$23,Sheet1!$O$23,Sheet1!$G$25</definedName>
    <definedName name="QB_FORMULA_5" localSheetId="0" hidden="1">Sheet1!$H$25,Sheet1!$L$25,Sheet1!$M$25,Sheet1!$G$26,Sheet1!$H$26,Sheet1!$L$26,Sheet1!$M$26,Sheet1!$G$27,Sheet1!$H$27,Sheet1!$L$27,Sheet1!$M$27,Sheet1!$G$28,Sheet1!$H$28,Sheet1!$L$28,Sheet1!$M$28,Sheet1!$G$29</definedName>
    <definedName name="QB_FORMULA_6" localSheetId="0" hidden="1">Sheet1!$H$29,Sheet1!$L$29,Sheet1!$M$29,Sheet1!$G$30,Sheet1!$H$30,Sheet1!$L$30,Sheet1!$M$30,Sheet1!$G$31,Sheet1!$H$31,Sheet1!$L$31,Sheet1!$M$31,Sheet1!$E$32,Sheet1!$F$32,Sheet1!$G$32,Sheet1!$H$32,Sheet1!$J$32</definedName>
    <definedName name="QB_FORMULA_7" localSheetId="0" hidden="1">Sheet1!$K$32,Sheet1!$L$32,Sheet1!$M$32,Sheet1!$O$32,Sheet1!$G$34,Sheet1!$H$34,Sheet1!$L$34,Sheet1!$M$34,Sheet1!$G$35,Sheet1!$H$35,Sheet1!$L$35,Sheet1!$M$35,Sheet1!$E$36,Sheet1!$F$36,Sheet1!$G$36,Sheet1!$H$36</definedName>
    <definedName name="QB_FORMULA_8" localSheetId="0" hidden="1">Sheet1!$J$36,Sheet1!$K$36,Sheet1!$L$36,Sheet1!$M$36,Sheet1!$O$36,Sheet1!$E$37,Sheet1!$F$37,Sheet1!$G$37,Sheet1!$H$37,Sheet1!$J$37,Sheet1!$K$37,Sheet1!$L$37,Sheet1!$M$37,Sheet1!$O$37,Sheet1!$E$38,Sheet1!$F$38</definedName>
    <definedName name="QB_FORMULA_9" localSheetId="0" hidden="1">Sheet1!$G$38,Sheet1!$H$38,Sheet1!$J$38,Sheet1!$K$38,Sheet1!$L$38,Sheet1!$M$38,Sheet1!$O$38</definedName>
    <definedName name="QB_ROW_12230" localSheetId="0" hidden="1">Sheet1!$D$13</definedName>
    <definedName name="QB_ROW_13020" localSheetId="0" hidden="1">Sheet1!$C$11</definedName>
    <definedName name="QB_ROW_13320" localSheetId="0" hidden="1">Sheet1!$C$17</definedName>
    <definedName name="QB_ROW_16320" localSheetId="0" hidden="1">Sheet1!$C$10</definedName>
    <definedName name="QB_ROW_17220" localSheetId="0" hidden="1">Sheet1!$C$18</definedName>
    <definedName name="QB_ROW_18020" localSheetId="0" hidden="1">Sheet1!$C$19</definedName>
    <definedName name="QB_ROW_18301" localSheetId="0" hidden="1">Sheet1!$A$38</definedName>
    <definedName name="QB_ROW_18320" localSheetId="0" hidden="1">Sheet1!$C$23</definedName>
    <definedName name="QB_ROW_20012" localSheetId="0" hidden="1">Sheet1!$B$4</definedName>
    <definedName name="QB_ROW_20312" localSheetId="0" hidden="1">Sheet1!$B$8</definedName>
    <definedName name="QB_ROW_21012" localSheetId="0" hidden="1">Sheet1!$B$9</definedName>
    <definedName name="QB_ROW_21230" localSheetId="0" hidden="1">Sheet1!$D$14</definedName>
    <definedName name="QB_ROW_21312" localSheetId="0" hidden="1">Sheet1!$B$37</definedName>
    <definedName name="QB_ROW_26230" localSheetId="0" hidden="1">Sheet1!$D$21</definedName>
    <definedName name="QB_ROW_32230" localSheetId="0" hidden="1">Sheet1!$D$22</definedName>
    <definedName name="QB_ROW_33230" localSheetId="0" hidden="1">Sheet1!$D$12</definedName>
    <definedName name="QB_ROW_39230" localSheetId="0" hidden="1">Sheet1!$D$20</definedName>
    <definedName name="QB_ROW_44220" localSheetId="0" hidden="1">Sheet1!$C$6</definedName>
    <definedName name="QB_ROW_50230" localSheetId="0" hidden="1">Sheet1!$D$15</definedName>
    <definedName name="QB_ROW_6220" localSheetId="0" hidden="1">Sheet1!$C$5</definedName>
    <definedName name="QB_ROW_63020" localSheetId="0" hidden="1">Sheet1!$C$24</definedName>
    <definedName name="QB_ROW_63320" localSheetId="0" hidden="1">Sheet1!$C$32</definedName>
    <definedName name="QB_ROW_64020" localSheetId="0" hidden="1">Sheet1!$C$33</definedName>
    <definedName name="QB_ROW_64320" localSheetId="0" hidden="1">Sheet1!$C$36</definedName>
    <definedName name="QB_ROW_65230" localSheetId="0" hidden="1">Sheet1!$D$25</definedName>
    <definedName name="QB_ROW_66230" localSheetId="0" hidden="1">Sheet1!$D$26</definedName>
    <definedName name="QB_ROW_67230" localSheetId="0" hidden="1">Sheet1!$D$27</definedName>
    <definedName name="QB_ROW_68230" localSheetId="0" hidden="1">Sheet1!$D$28</definedName>
    <definedName name="QB_ROW_69230" localSheetId="0" hidden="1">Sheet1!$D$29</definedName>
    <definedName name="QB_ROW_70230" localSheetId="0" hidden="1">Sheet1!$D$30</definedName>
    <definedName name="QB_ROW_71230" localSheetId="0" hidden="1">Sheet1!$D$31</definedName>
    <definedName name="QB_ROW_72230" localSheetId="0" hidden="1">Sheet1!$D$34</definedName>
    <definedName name="QB_ROW_73230" localSheetId="0" hidden="1">Sheet1!$D$35</definedName>
    <definedName name="QB_ROW_74220" localSheetId="0" hidden="1">Sheet1!$C$7</definedName>
    <definedName name="QB_ROW_78230" localSheetId="0" hidden="1">Sheet1!$D$16</definedName>
    <definedName name="QBCANSUPPORTUPDATE" localSheetId="0">TRUE</definedName>
    <definedName name="QBCOMPANYFILENAME" localSheetId="0">"C:\Users\Public\Documents\Intuit\GM CSD FIRE CURRENT.QBW"</definedName>
    <definedName name="QBENDDATE" localSheetId="0">20211231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"1cc3a7a5ee7c421ba94f1ec03f7b9594"</definedName>
    <definedName name="QBREPORTCOMPARECOL_ANNUALBUDGET" localSheetId="0">TRUE</definedName>
    <definedName name="QBREPORTCOMPARECOL_AVGCOGS" localSheetId="0">FALSE</definedName>
    <definedName name="QBREPORTCOMPARECOL_AVGPRICE" localSheetId="0">FALSE</definedName>
    <definedName name="QBREPORTCOMPARECOL_BUDDIFF" localSheetId="0">TRUE</definedName>
    <definedName name="QBREPORTCOMPARECOL_BUDGET" localSheetId="0">TRUE</definedName>
    <definedName name="QBREPORTCOMPARECOL_BUDPCT" localSheetId="0">TRUE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TRUE</definedName>
    <definedName name="QBREPORTCOMPARECOL_YTDBUDGET" localSheetId="0">TRUE</definedName>
    <definedName name="QBREPORTCOMPARECOL_YTDPCT" localSheetId="0">FALSE</definedName>
    <definedName name="QBREPORTROWAXIS" localSheetId="0">11</definedName>
    <definedName name="QBREPORTSUBCOLAXIS" localSheetId="0">24</definedName>
    <definedName name="QBREPORTTYPE" localSheetId="0">273</definedName>
    <definedName name="QBROWHEADERS" localSheetId="0">4</definedName>
    <definedName name="QBSTARTDATE" localSheetId="0">20211101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6" i="1" l="1"/>
  <c r="K36" i="1"/>
  <c r="J36" i="1"/>
  <c r="F36" i="1"/>
  <c r="E36" i="1"/>
  <c r="G36" i="1" s="1"/>
  <c r="M35" i="1"/>
  <c r="L35" i="1"/>
  <c r="H35" i="1"/>
  <c r="G35" i="1"/>
  <c r="M34" i="1"/>
  <c r="L34" i="1"/>
  <c r="H34" i="1"/>
  <c r="G34" i="1"/>
  <c r="O32" i="1"/>
  <c r="K32" i="1"/>
  <c r="J32" i="1"/>
  <c r="F32" i="1"/>
  <c r="E32" i="1"/>
  <c r="M31" i="1"/>
  <c r="L31" i="1"/>
  <c r="H31" i="1"/>
  <c r="G31" i="1"/>
  <c r="M30" i="1"/>
  <c r="L30" i="1"/>
  <c r="H30" i="1"/>
  <c r="G30" i="1"/>
  <c r="M29" i="1"/>
  <c r="L29" i="1"/>
  <c r="H29" i="1"/>
  <c r="G29" i="1"/>
  <c r="M28" i="1"/>
  <c r="L28" i="1"/>
  <c r="H28" i="1"/>
  <c r="G28" i="1"/>
  <c r="M27" i="1"/>
  <c r="L27" i="1"/>
  <c r="H27" i="1"/>
  <c r="G27" i="1"/>
  <c r="M26" i="1"/>
  <c r="L26" i="1"/>
  <c r="H26" i="1"/>
  <c r="G26" i="1"/>
  <c r="M25" i="1"/>
  <c r="L25" i="1"/>
  <c r="H25" i="1"/>
  <c r="G25" i="1"/>
  <c r="O23" i="1"/>
  <c r="K23" i="1"/>
  <c r="J23" i="1"/>
  <c r="F23" i="1"/>
  <c r="E23" i="1"/>
  <c r="M22" i="1"/>
  <c r="L22" i="1"/>
  <c r="H22" i="1"/>
  <c r="G22" i="1"/>
  <c r="M21" i="1"/>
  <c r="L21" i="1"/>
  <c r="H21" i="1"/>
  <c r="G21" i="1"/>
  <c r="M20" i="1"/>
  <c r="L20" i="1"/>
  <c r="H20" i="1"/>
  <c r="G20" i="1"/>
  <c r="M18" i="1"/>
  <c r="L18" i="1"/>
  <c r="H18" i="1"/>
  <c r="G18" i="1"/>
  <c r="O17" i="1"/>
  <c r="K17" i="1"/>
  <c r="J17" i="1"/>
  <c r="F17" i="1"/>
  <c r="E17" i="1"/>
  <c r="M16" i="1"/>
  <c r="L16" i="1"/>
  <c r="H16" i="1"/>
  <c r="G16" i="1"/>
  <c r="M15" i="1"/>
  <c r="L15" i="1"/>
  <c r="H15" i="1"/>
  <c r="G15" i="1"/>
  <c r="M14" i="1"/>
  <c r="L14" i="1"/>
  <c r="H14" i="1"/>
  <c r="G14" i="1"/>
  <c r="M13" i="1"/>
  <c r="L13" i="1"/>
  <c r="H13" i="1"/>
  <c r="G13" i="1"/>
  <c r="M12" i="1"/>
  <c r="L12" i="1"/>
  <c r="H12" i="1"/>
  <c r="G12" i="1"/>
  <c r="M10" i="1"/>
  <c r="L10" i="1"/>
  <c r="H10" i="1"/>
  <c r="G10" i="1"/>
  <c r="O8" i="1"/>
  <c r="K8" i="1"/>
  <c r="J8" i="1"/>
  <c r="F8" i="1"/>
  <c r="E8" i="1"/>
  <c r="M7" i="1"/>
  <c r="L7" i="1"/>
  <c r="H7" i="1"/>
  <c r="G7" i="1"/>
  <c r="M6" i="1"/>
  <c r="L6" i="1"/>
  <c r="H6" i="1"/>
  <c r="G6" i="1"/>
  <c r="M5" i="1"/>
  <c r="L5" i="1"/>
  <c r="H5" i="1"/>
  <c r="G5" i="1"/>
  <c r="E37" i="1" l="1"/>
  <c r="L8" i="1"/>
  <c r="H17" i="1"/>
  <c r="H32" i="1"/>
  <c r="G8" i="1"/>
  <c r="L17" i="1"/>
  <c r="H23" i="1"/>
  <c r="L32" i="1"/>
  <c r="H36" i="1"/>
  <c r="M8" i="1"/>
  <c r="L36" i="1"/>
  <c r="M23" i="1"/>
  <c r="G32" i="1"/>
  <c r="G37" i="1"/>
  <c r="O37" i="1"/>
  <c r="O38" i="1" s="1"/>
  <c r="K37" i="1"/>
  <c r="K38" i="1" s="1"/>
  <c r="G23" i="1"/>
  <c r="M36" i="1"/>
  <c r="E38" i="1"/>
  <c r="G17" i="1"/>
  <c r="L23" i="1"/>
  <c r="M32" i="1"/>
  <c r="F37" i="1"/>
  <c r="H8" i="1"/>
  <c r="M17" i="1"/>
  <c r="J37" i="1"/>
  <c r="H37" i="1" l="1"/>
  <c r="F38" i="1"/>
  <c r="G38" i="1" s="1"/>
  <c r="M37" i="1"/>
  <c r="L37" i="1"/>
  <c r="J38" i="1"/>
  <c r="L38" i="1" s="1"/>
  <c r="H38" i="1" l="1"/>
  <c r="M38" i="1"/>
</calcChain>
</file>

<file path=xl/sharedStrings.xml><?xml version="1.0" encoding="utf-8"?>
<sst xmlns="http://schemas.openxmlformats.org/spreadsheetml/2006/main" count="47" uniqueCount="45">
  <si>
    <t>Nov - Dec 21</t>
  </si>
  <si>
    <t>Budget</t>
  </si>
  <si>
    <t>$ Over Budget</t>
  </si>
  <si>
    <t>% of Budget</t>
  </si>
  <si>
    <t>Jul - Dec 21</t>
  </si>
  <si>
    <t>YTD Budget</t>
  </si>
  <si>
    <t>Annual Budget</t>
  </si>
  <si>
    <t>Income</t>
  </si>
  <si>
    <t>5001 · Fire Protection Revenue</t>
  </si>
  <si>
    <t>5004 · Interest Income</t>
  </si>
  <si>
    <t>5005 · Fidelity - Interest Income</t>
  </si>
  <si>
    <t>Total Income</t>
  </si>
  <si>
    <t>Expense</t>
  </si>
  <si>
    <t>7000 · Expenditures</t>
  </si>
  <si>
    <t>7250 · Special Projects</t>
  </si>
  <si>
    <t>7250-1 · Tatical Emergency Response Plan</t>
  </si>
  <si>
    <t>7250-2 · Hazardous Fuel Program</t>
  </si>
  <si>
    <t>7250-4 · Fire Protection Consultant</t>
  </si>
  <si>
    <t>7250-5 · Master Plan</t>
  </si>
  <si>
    <t>7250-6 · Hazardous Fuel Management</t>
  </si>
  <si>
    <t>Total 7250 · Special Projects</t>
  </si>
  <si>
    <t>7500 · Operating Contingency</t>
  </si>
  <si>
    <t>8900 · Capital Projects</t>
  </si>
  <si>
    <t>8900-1 · Quick Attack Vehicle Improve</t>
  </si>
  <si>
    <t>8900-2 · Fire Flow Infrastructure</t>
  </si>
  <si>
    <t>8900-20 · Fuel Break Maintenance Reserve</t>
  </si>
  <si>
    <t>Total 8900 · Capital Projects</t>
  </si>
  <si>
    <t>9000 · Capital Reserve - Expenses</t>
  </si>
  <si>
    <t>9000-1 · Community Bldg/Firehouse</t>
  </si>
  <si>
    <t>9000-2 · Water Tank Hydrant</t>
  </si>
  <si>
    <t>9000-3 · Fire Truck Connections BS 2 &amp; 6</t>
  </si>
  <si>
    <t>9000-4 · Quick Attack Vehicle - Upgrades</t>
  </si>
  <si>
    <t>9000-5 · Communications System - Upgrade</t>
  </si>
  <si>
    <t>9000-6 · Future Hydrants</t>
  </si>
  <si>
    <t>9000-7 · Fire Flow - Upgrade</t>
  </si>
  <si>
    <t>Total 9000 · Capital Reserve - Expenses</t>
  </si>
  <si>
    <t>9100 · Operational Reserve - Expenses</t>
  </si>
  <si>
    <t>9100-1 · Fire Pipelines - Study</t>
  </si>
  <si>
    <t>9100-2 · Study Expanding QAV to Cert</t>
  </si>
  <si>
    <t>Total 9100 · Operational Reserve - Expenses</t>
  </si>
  <si>
    <t>Total Expense</t>
  </si>
  <si>
    <t>Net Income</t>
  </si>
  <si>
    <t>Monthly</t>
  </si>
  <si>
    <t>Year-To-Date</t>
  </si>
  <si>
    <t xml:space="preserve">Annual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</si>
</sst>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"/>
    <numFmt numFmtId="165" formatCode="#,##0.0#%;\-#,##0.0#%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1" fillId="0" borderId="0" xfId="0" applyNumberFormat="1" applyFont="1"/>
    <xf numFmtId="49" fontId="0" fillId="0" borderId="1" xfId="0" applyNumberFormat="1" applyBorder="1" applyAlignment="1">
      <alignment horizontal="centerContinuous"/>
    </xf>
    <xf numFmtId="49" fontId="2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  <xf numFmtId="0" fontId="0" fillId="2" borderId="0" xfId="0" applyNumberFormat="1" applyFill="1" applyAlignment="1">
      <alignment horizontal="center"/>
    </xf>
    <xf numFmtId="0" fontId="0" fillId="2" borderId="1" xfId="0" applyNumberForma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164" fontId="2" fillId="2" borderId="0" xfId="0" applyNumberFormat="1" applyFont="1" applyFill="1"/>
    <xf numFmtId="165" fontId="2" fillId="2" borderId="0" xfId="0" applyNumberFormat="1" applyFont="1" applyFill="1"/>
    <xf numFmtId="164" fontId="2" fillId="2" borderId="3" xfId="0" applyNumberFormat="1" applyFont="1" applyFill="1" applyBorder="1"/>
    <xf numFmtId="165" fontId="2" fillId="2" borderId="3" xfId="0" applyNumberFormat="1" applyFont="1" applyFill="1" applyBorder="1"/>
    <xf numFmtId="164" fontId="2" fillId="2" borderId="0" xfId="0" applyNumberFormat="1" applyFont="1" applyFill="1" applyBorder="1"/>
    <xf numFmtId="165" fontId="2" fillId="2" borderId="0" xfId="0" applyNumberFormat="1" applyFont="1" applyFill="1" applyBorder="1"/>
    <xf numFmtId="164" fontId="2" fillId="2" borderId="4" xfId="0" applyNumberFormat="1" applyFont="1" applyFill="1" applyBorder="1"/>
    <xf numFmtId="165" fontId="2" fillId="2" borderId="4" xfId="0" applyNumberFormat="1" applyFont="1" applyFill="1" applyBorder="1"/>
    <xf numFmtId="164" fontId="1" fillId="2" borderId="5" xfId="0" applyNumberFormat="1" applyFont="1" applyFill="1" applyBorder="1"/>
    <xf numFmtId="165" fontId="1" fillId="2" borderId="5" xfId="0" applyNumberFormat="1" applyFont="1" applyFill="1" applyBorder="1"/>
    <xf numFmtId="0" fontId="0" fillId="3" borderId="0" xfId="0" applyNumberFormat="1" applyFill="1" applyAlignment="1">
      <alignment horizontal="center"/>
    </xf>
    <xf numFmtId="0" fontId="0" fillId="3" borderId="1" xfId="0" applyNumberFormat="1" applyFill="1" applyBorder="1" applyAlignment="1">
      <alignment horizontal="center"/>
    </xf>
    <xf numFmtId="49" fontId="1" fillId="3" borderId="2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165" fontId="2" fillId="3" borderId="0" xfId="0" applyNumberFormat="1" applyFont="1" applyFill="1"/>
    <xf numFmtId="164" fontId="2" fillId="3" borderId="3" xfId="0" applyNumberFormat="1" applyFont="1" applyFill="1" applyBorder="1"/>
    <xf numFmtId="165" fontId="2" fillId="3" borderId="3" xfId="0" applyNumberFormat="1" applyFont="1" applyFill="1" applyBorder="1"/>
    <xf numFmtId="164" fontId="2" fillId="3" borderId="0" xfId="0" applyNumberFormat="1" applyFont="1" applyFill="1" applyBorder="1"/>
    <xf numFmtId="165" fontId="2" fillId="3" borderId="0" xfId="0" applyNumberFormat="1" applyFont="1" applyFill="1" applyBorder="1"/>
    <xf numFmtId="164" fontId="2" fillId="3" borderId="4" xfId="0" applyNumberFormat="1" applyFont="1" applyFill="1" applyBorder="1"/>
    <xf numFmtId="165" fontId="2" fillId="3" borderId="4" xfId="0" applyNumberFormat="1" applyFont="1" applyFill="1" applyBorder="1"/>
    <xf numFmtId="164" fontId="1" fillId="3" borderId="5" xfId="0" applyNumberFormat="1" applyFont="1" applyFill="1" applyBorder="1"/>
    <xf numFmtId="165" fontId="1" fillId="3" borderId="5" xfId="0" applyNumberFormat="1" applyFont="1" applyFill="1" applyBorder="1"/>
    <xf numFmtId="0" fontId="0" fillId="4" borderId="0" xfId="0" applyNumberFormat="1" applyFill="1" applyAlignment="1">
      <alignment horizontal="center"/>
    </xf>
    <xf numFmtId="0" fontId="0" fillId="4" borderId="1" xfId="0" applyNumberFormat="1" applyFill="1" applyBorder="1" applyAlignment="1">
      <alignment horizontal="center"/>
    </xf>
    <xf numFmtId="49" fontId="1" fillId="4" borderId="2" xfId="0" applyNumberFormat="1" applyFont="1" applyFill="1" applyBorder="1" applyAlignment="1">
      <alignment horizontal="center"/>
    </xf>
    <xf numFmtId="164" fontId="2" fillId="4" borderId="0" xfId="0" applyNumberFormat="1" applyFont="1" applyFill="1"/>
    <xf numFmtId="164" fontId="2" fillId="4" borderId="3" xfId="0" applyNumberFormat="1" applyFont="1" applyFill="1" applyBorder="1"/>
    <xf numFmtId="164" fontId="2" fillId="4" borderId="0" xfId="0" applyNumberFormat="1" applyFont="1" applyFill="1" applyBorder="1"/>
    <xf numFmtId="164" fontId="2" fillId="4" borderId="4" xfId="0" applyNumberFormat="1" applyFont="1" applyFill="1" applyBorder="1"/>
    <xf numFmtId="164" fontId="1" fillId="4" borderId="5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3</xdr:col>
          <xdr:colOff>314325</xdr:colOff>
          <xdr:row>2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FDDC579F-366F-4070-9742-017D3D9790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3</xdr:col>
          <xdr:colOff>314325</xdr:colOff>
          <xdr:row>2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B3DCBDF0-FE98-4CBF-92D9-F5A95D4B87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F0B1D-5998-4B1F-B5E9-629B97CA47A9}">
  <sheetPr codeName="Sheet1"/>
  <dimension ref="A1:O39"/>
  <sheetViews>
    <sheetView tabSelected="1" workbookViewId="0">
      <pane xSplit="4" ySplit="3" topLeftCell="E4" activePane="bottomRight" state="frozenSplit"/>
      <selection pane="topRight" activeCell="E1" sqref="E1"/>
      <selection pane="bottomLeft" activeCell="A3" sqref="A3"/>
      <selection pane="bottomRight" activeCell="O38" sqref="O1:O38"/>
    </sheetView>
  </sheetViews>
  <sheetFormatPr defaultRowHeight="15" x14ac:dyDescent="0.25"/>
  <cols>
    <col min="1" max="3" width="3" style="8" customWidth="1"/>
    <col min="4" max="4" width="36" style="8" customWidth="1"/>
    <col min="5" max="5" width="11.140625" style="9" customWidth="1"/>
    <col min="6" max="6" width="8" style="9" customWidth="1"/>
    <col min="7" max="7" width="12" style="9" bestFit="1" customWidth="1"/>
    <col min="8" max="8" width="10.28515625" style="9" bestFit="1" customWidth="1"/>
    <col min="9" max="9" width="2.28515625" style="9" customWidth="1"/>
    <col min="10" max="10" width="9.7109375" style="9" bestFit="1" customWidth="1"/>
    <col min="11" max="11" width="10" style="9" bestFit="1" customWidth="1"/>
    <col min="12" max="12" width="12" style="9" bestFit="1" customWidth="1"/>
    <col min="13" max="13" width="10.28515625" style="9" bestFit="1" customWidth="1"/>
    <col min="14" max="14" width="2.28515625" style="9" customWidth="1"/>
    <col min="15" max="15" width="12.42578125" style="9" bestFit="1" customWidth="1"/>
  </cols>
  <sheetData>
    <row r="1" spans="1:15" x14ac:dyDescent="0.25">
      <c r="E1" s="10" t="s">
        <v>42</v>
      </c>
      <c r="F1" s="10"/>
      <c r="G1" s="10"/>
      <c r="H1" s="10"/>
      <c r="J1" s="23" t="s">
        <v>43</v>
      </c>
      <c r="K1" s="23"/>
      <c r="L1" s="23"/>
      <c r="M1" s="23"/>
      <c r="O1" s="36" t="s">
        <v>44</v>
      </c>
    </row>
    <row r="2" spans="1:15" ht="15.75" thickBot="1" x14ac:dyDescent="0.3">
      <c r="A2" s="1"/>
      <c r="B2" s="1"/>
      <c r="C2" s="1"/>
      <c r="D2" s="1"/>
      <c r="E2" s="11"/>
      <c r="F2" s="11"/>
      <c r="G2" s="11"/>
      <c r="H2" s="11"/>
      <c r="I2" s="2"/>
      <c r="J2" s="24"/>
      <c r="K2" s="24"/>
      <c r="L2" s="24"/>
      <c r="M2" s="24"/>
      <c r="N2" s="2"/>
      <c r="O2" s="37"/>
    </row>
    <row r="3" spans="1:15" s="7" customFormat="1" ht="16.5" thickTop="1" thickBot="1" x14ac:dyDescent="0.3">
      <c r="A3" s="5"/>
      <c r="B3" s="5"/>
      <c r="C3" s="5"/>
      <c r="D3" s="5"/>
      <c r="E3" s="12" t="s">
        <v>0</v>
      </c>
      <c r="F3" s="12" t="s">
        <v>1</v>
      </c>
      <c r="G3" s="12" t="s">
        <v>2</v>
      </c>
      <c r="H3" s="12" t="s">
        <v>3</v>
      </c>
      <c r="I3" s="6"/>
      <c r="J3" s="25" t="s">
        <v>4</v>
      </c>
      <c r="K3" s="25" t="s">
        <v>5</v>
      </c>
      <c r="L3" s="25" t="s">
        <v>2</v>
      </c>
      <c r="M3" s="25" t="s">
        <v>3</v>
      </c>
      <c r="N3" s="6"/>
      <c r="O3" s="38" t="s">
        <v>6</v>
      </c>
    </row>
    <row r="4" spans="1:15" ht="15.75" thickTop="1" x14ac:dyDescent="0.25">
      <c r="A4" s="1"/>
      <c r="B4" s="1" t="s">
        <v>7</v>
      </c>
      <c r="C4" s="1"/>
      <c r="D4" s="1"/>
      <c r="E4" s="13"/>
      <c r="F4" s="13"/>
      <c r="G4" s="13"/>
      <c r="H4" s="14"/>
      <c r="I4" s="3"/>
      <c r="J4" s="26"/>
      <c r="K4" s="26"/>
      <c r="L4" s="26"/>
      <c r="M4" s="27"/>
      <c r="N4" s="3"/>
      <c r="O4" s="39"/>
    </row>
    <row r="5" spans="1:15" x14ac:dyDescent="0.25">
      <c r="A5" s="1"/>
      <c r="B5" s="1"/>
      <c r="C5" s="1" t="s">
        <v>8</v>
      </c>
      <c r="D5" s="1"/>
      <c r="E5" s="13">
        <v>0</v>
      </c>
      <c r="F5" s="13">
        <v>19666.66</v>
      </c>
      <c r="G5" s="13">
        <f>ROUND((E5-F5),5)</f>
        <v>-19666.66</v>
      </c>
      <c r="H5" s="14">
        <f>ROUND(IF(F5=0, IF(E5=0, 0, 1), E5/F5),5)</f>
        <v>0</v>
      </c>
      <c r="I5" s="3"/>
      <c r="J5" s="26">
        <v>7442.25</v>
      </c>
      <c r="K5" s="26">
        <v>58999.98</v>
      </c>
      <c r="L5" s="26">
        <f>ROUND((J5-K5),5)</f>
        <v>-51557.73</v>
      </c>
      <c r="M5" s="27">
        <f>ROUND(IF(K5=0, IF(J5=0, 0, 1), J5/K5),5)</f>
        <v>0.12614</v>
      </c>
      <c r="N5" s="3"/>
      <c r="O5" s="39">
        <v>118000</v>
      </c>
    </row>
    <row r="6" spans="1:15" x14ac:dyDescent="0.25">
      <c r="A6" s="1"/>
      <c r="B6" s="1"/>
      <c r="C6" s="1" t="s">
        <v>9</v>
      </c>
      <c r="D6" s="1"/>
      <c r="E6" s="13">
        <v>0</v>
      </c>
      <c r="F6" s="13">
        <v>83.32</v>
      </c>
      <c r="G6" s="13">
        <f>ROUND((E6-F6),5)</f>
        <v>-83.32</v>
      </c>
      <c r="H6" s="14">
        <f>ROUND(IF(F6=0, IF(E6=0, 0, 1), E6/F6),5)</f>
        <v>0</v>
      </c>
      <c r="I6" s="3"/>
      <c r="J6" s="26">
        <v>2692.97</v>
      </c>
      <c r="K6" s="26">
        <v>249.96</v>
      </c>
      <c r="L6" s="26">
        <f>ROUND((J6-K6),5)</f>
        <v>2443.0100000000002</v>
      </c>
      <c r="M6" s="27">
        <f>ROUND(IF(K6=0, IF(J6=0, 0, 1), J6/K6),5)</f>
        <v>10.7736</v>
      </c>
      <c r="N6" s="3"/>
      <c r="O6" s="39">
        <v>500</v>
      </c>
    </row>
    <row r="7" spans="1:15" ht="15.75" thickBot="1" x14ac:dyDescent="0.3">
      <c r="A7" s="1"/>
      <c r="B7" s="1"/>
      <c r="C7" s="1" t="s">
        <v>10</v>
      </c>
      <c r="D7" s="1"/>
      <c r="E7" s="15">
        <v>0</v>
      </c>
      <c r="F7" s="15">
        <v>0</v>
      </c>
      <c r="G7" s="15">
        <f>ROUND((E7-F7),5)</f>
        <v>0</v>
      </c>
      <c r="H7" s="16">
        <f>ROUND(IF(F7=0, IF(E7=0, 0, 1), E7/F7),5)</f>
        <v>0</v>
      </c>
      <c r="I7" s="3"/>
      <c r="J7" s="28">
        <v>4.2300000000000004</v>
      </c>
      <c r="K7" s="28">
        <v>0</v>
      </c>
      <c r="L7" s="28">
        <f>ROUND((J7-K7),5)</f>
        <v>4.2300000000000004</v>
      </c>
      <c r="M7" s="29">
        <f>ROUND(IF(K7=0, IF(J7=0, 0, 1), J7/K7),5)</f>
        <v>1</v>
      </c>
      <c r="N7" s="3"/>
      <c r="O7" s="40">
        <v>0</v>
      </c>
    </row>
    <row r="8" spans="1:15" x14ac:dyDescent="0.25">
      <c r="A8" s="1"/>
      <c r="B8" s="1" t="s">
        <v>11</v>
      </c>
      <c r="C8" s="1"/>
      <c r="D8" s="1"/>
      <c r="E8" s="13">
        <f>ROUND(SUM(E4:E7),5)</f>
        <v>0</v>
      </c>
      <c r="F8" s="13">
        <f>ROUND(SUM(F4:F7),5)</f>
        <v>19749.98</v>
      </c>
      <c r="G8" s="13">
        <f>ROUND((E8-F8),5)</f>
        <v>-19749.98</v>
      </c>
      <c r="H8" s="14">
        <f>ROUND(IF(F8=0, IF(E8=0, 0, 1), E8/F8),5)</f>
        <v>0</v>
      </c>
      <c r="I8" s="3"/>
      <c r="J8" s="26">
        <f>ROUND(SUM(J4:J7),5)</f>
        <v>10139.450000000001</v>
      </c>
      <c r="K8" s="26">
        <f>ROUND(SUM(K4:K7),5)</f>
        <v>59249.94</v>
      </c>
      <c r="L8" s="26">
        <f>ROUND((J8-K8),5)</f>
        <v>-49110.49</v>
      </c>
      <c r="M8" s="27">
        <f>ROUND(IF(K8=0, IF(J8=0, 0, 1), J8/K8),5)</f>
        <v>0.17113</v>
      </c>
      <c r="N8" s="3"/>
      <c r="O8" s="39">
        <f>ROUND(SUM(O4:O7),5)</f>
        <v>118500</v>
      </c>
    </row>
    <row r="9" spans="1:15" x14ac:dyDescent="0.25">
      <c r="A9" s="1"/>
      <c r="B9" s="1" t="s">
        <v>12</v>
      </c>
      <c r="C9" s="1"/>
      <c r="D9" s="1"/>
      <c r="E9" s="13"/>
      <c r="F9" s="13"/>
      <c r="G9" s="13"/>
      <c r="H9" s="14"/>
      <c r="I9" s="3"/>
      <c r="J9" s="26"/>
      <c r="K9" s="26"/>
      <c r="L9" s="26"/>
      <c r="M9" s="27"/>
      <c r="N9" s="3"/>
      <c r="O9" s="39"/>
    </row>
    <row r="10" spans="1:15" x14ac:dyDescent="0.25">
      <c r="A10" s="1"/>
      <c r="B10" s="1"/>
      <c r="C10" s="1" t="s">
        <v>13</v>
      </c>
      <c r="D10" s="1"/>
      <c r="E10" s="13">
        <v>38715.42</v>
      </c>
      <c r="F10" s="13">
        <v>9751.4599999999991</v>
      </c>
      <c r="G10" s="13">
        <f>ROUND((E10-F10),5)</f>
        <v>28963.96</v>
      </c>
      <c r="H10" s="14">
        <f>ROUND(IF(F10=0, IF(E10=0, 0, 1), E10/F10),5)</f>
        <v>3.9702199999999999</v>
      </c>
      <c r="I10" s="3"/>
      <c r="J10" s="26">
        <v>58258.99</v>
      </c>
      <c r="K10" s="26">
        <v>47820.14</v>
      </c>
      <c r="L10" s="26">
        <f>ROUND((J10-K10),5)</f>
        <v>10438.85</v>
      </c>
      <c r="M10" s="27">
        <f>ROUND(IF(K10=0, IF(J10=0, 0, 1), J10/K10),5)</f>
        <v>1.2182900000000001</v>
      </c>
      <c r="N10" s="3"/>
      <c r="O10" s="39">
        <v>95822.5</v>
      </c>
    </row>
    <row r="11" spans="1:15" x14ac:dyDescent="0.25">
      <c r="A11" s="1"/>
      <c r="B11" s="1"/>
      <c r="C11" s="1" t="s">
        <v>14</v>
      </c>
      <c r="D11" s="1"/>
      <c r="E11" s="13"/>
      <c r="F11" s="13"/>
      <c r="G11" s="13"/>
      <c r="H11" s="14"/>
      <c r="I11" s="3"/>
      <c r="J11" s="26"/>
      <c r="K11" s="26"/>
      <c r="L11" s="26"/>
      <c r="M11" s="27"/>
      <c r="N11" s="3"/>
      <c r="O11" s="39"/>
    </row>
    <row r="12" spans="1:15" x14ac:dyDescent="0.25">
      <c r="A12" s="1"/>
      <c r="B12" s="1"/>
      <c r="C12" s="1"/>
      <c r="D12" s="1" t="s">
        <v>15</v>
      </c>
      <c r="E12" s="13">
        <v>0</v>
      </c>
      <c r="F12" s="13">
        <v>83.32</v>
      </c>
      <c r="G12" s="13">
        <f>ROUND((E12-F12),5)</f>
        <v>-83.32</v>
      </c>
      <c r="H12" s="14">
        <f>ROUND(IF(F12=0, IF(E12=0, 0, 1), E12/F12),5)</f>
        <v>0</v>
      </c>
      <c r="I12" s="3"/>
      <c r="J12" s="26">
        <v>0</v>
      </c>
      <c r="K12" s="26">
        <v>249.96</v>
      </c>
      <c r="L12" s="26">
        <f>ROUND((J12-K12),5)</f>
        <v>-249.96</v>
      </c>
      <c r="M12" s="27">
        <f>ROUND(IF(K12=0, IF(J12=0, 0, 1), J12/K12),5)</f>
        <v>0</v>
      </c>
      <c r="N12" s="3"/>
      <c r="O12" s="39">
        <v>500</v>
      </c>
    </row>
    <row r="13" spans="1:15" x14ac:dyDescent="0.25">
      <c r="A13" s="1"/>
      <c r="B13" s="1"/>
      <c r="C13" s="1"/>
      <c r="D13" s="1" t="s">
        <v>16</v>
      </c>
      <c r="E13" s="13">
        <v>47353</v>
      </c>
      <c r="F13" s="13">
        <v>2333.3200000000002</v>
      </c>
      <c r="G13" s="13">
        <f>ROUND((E13-F13),5)</f>
        <v>45019.68</v>
      </c>
      <c r="H13" s="14">
        <f>ROUND(IF(F13=0, IF(E13=0, 0, 1), E13/F13),5)</f>
        <v>20.294260000000001</v>
      </c>
      <c r="I13" s="3"/>
      <c r="J13" s="26">
        <v>68971.199999999997</v>
      </c>
      <c r="K13" s="26">
        <v>6999.96</v>
      </c>
      <c r="L13" s="26">
        <f>ROUND((J13-K13),5)</f>
        <v>61971.24</v>
      </c>
      <c r="M13" s="27">
        <f>ROUND(IF(K13=0, IF(J13=0, 0, 1), J13/K13),5)</f>
        <v>9.8530800000000003</v>
      </c>
      <c r="N13" s="3"/>
      <c r="O13" s="39">
        <v>14000</v>
      </c>
    </row>
    <row r="14" spans="1:15" x14ac:dyDescent="0.25">
      <c r="A14" s="1"/>
      <c r="B14" s="1"/>
      <c r="C14" s="1"/>
      <c r="D14" s="1" t="s">
        <v>17</v>
      </c>
      <c r="E14" s="13">
        <v>0</v>
      </c>
      <c r="F14" s="13">
        <v>0</v>
      </c>
      <c r="G14" s="13">
        <f>ROUND((E14-F14),5)</f>
        <v>0</v>
      </c>
      <c r="H14" s="14">
        <f>ROUND(IF(F14=0, IF(E14=0, 0, 1), E14/F14),5)</f>
        <v>0</v>
      </c>
      <c r="I14" s="3"/>
      <c r="J14" s="26">
        <v>0</v>
      </c>
      <c r="K14" s="26">
        <v>0</v>
      </c>
      <c r="L14" s="26">
        <f>ROUND((J14-K14),5)</f>
        <v>0</v>
      </c>
      <c r="M14" s="27">
        <f>ROUND(IF(K14=0, IF(J14=0, 0, 1), J14/K14),5)</f>
        <v>0</v>
      </c>
      <c r="N14" s="3"/>
      <c r="O14" s="39">
        <v>0</v>
      </c>
    </row>
    <row r="15" spans="1:15" x14ac:dyDescent="0.25">
      <c r="A15" s="1"/>
      <c r="B15" s="1"/>
      <c r="C15" s="1"/>
      <c r="D15" s="1" t="s">
        <v>18</v>
      </c>
      <c r="E15" s="13">
        <v>0</v>
      </c>
      <c r="F15" s="13">
        <v>0</v>
      </c>
      <c r="G15" s="13">
        <f>ROUND((E15-F15),5)</f>
        <v>0</v>
      </c>
      <c r="H15" s="14">
        <f>ROUND(IF(F15=0, IF(E15=0, 0, 1), E15/F15),5)</f>
        <v>0</v>
      </c>
      <c r="I15" s="3"/>
      <c r="J15" s="26">
        <v>0</v>
      </c>
      <c r="K15" s="26">
        <v>0</v>
      </c>
      <c r="L15" s="26">
        <f>ROUND((J15-K15),5)</f>
        <v>0</v>
      </c>
      <c r="M15" s="27">
        <f>ROUND(IF(K15=0, IF(J15=0, 0, 1), J15/K15),5)</f>
        <v>0</v>
      </c>
      <c r="N15" s="3"/>
      <c r="O15" s="39">
        <v>0</v>
      </c>
    </row>
    <row r="16" spans="1:15" ht="15.75" thickBot="1" x14ac:dyDescent="0.3">
      <c r="A16" s="1"/>
      <c r="B16" s="1"/>
      <c r="C16" s="1"/>
      <c r="D16" s="1" t="s">
        <v>19</v>
      </c>
      <c r="E16" s="15">
        <v>5688.48</v>
      </c>
      <c r="F16" s="15">
        <v>833.32</v>
      </c>
      <c r="G16" s="15">
        <f>ROUND((E16-F16),5)</f>
        <v>4855.16</v>
      </c>
      <c r="H16" s="16">
        <f>ROUND(IF(F16=0, IF(E16=0, 0, 1), E16/F16),5)</f>
        <v>6.8262900000000002</v>
      </c>
      <c r="I16" s="3"/>
      <c r="J16" s="28">
        <v>6618.48</v>
      </c>
      <c r="K16" s="28">
        <v>2499.96</v>
      </c>
      <c r="L16" s="28">
        <f>ROUND((J16-K16),5)</f>
        <v>4118.5200000000004</v>
      </c>
      <c r="M16" s="29">
        <f>ROUND(IF(K16=0, IF(J16=0, 0, 1), J16/K16),5)</f>
        <v>2.6474299999999999</v>
      </c>
      <c r="N16" s="3"/>
      <c r="O16" s="40">
        <v>5000</v>
      </c>
    </row>
    <row r="17" spans="1:15" x14ac:dyDescent="0.25">
      <c r="A17" s="1"/>
      <c r="B17" s="1"/>
      <c r="C17" s="1" t="s">
        <v>20</v>
      </c>
      <c r="D17" s="1"/>
      <c r="E17" s="13">
        <f>ROUND(SUM(E11:E16),5)</f>
        <v>53041.48</v>
      </c>
      <c r="F17" s="13">
        <f>ROUND(SUM(F11:F16),5)</f>
        <v>3249.96</v>
      </c>
      <c r="G17" s="13">
        <f>ROUND((E17-F17),5)</f>
        <v>49791.519999999997</v>
      </c>
      <c r="H17" s="14">
        <f>ROUND(IF(F17=0, IF(E17=0, 0, 1), E17/F17),5)</f>
        <v>16.32066</v>
      </c>
      <c r="I17" s="3"/>
      <c r="J17" s="26">
        <f>ROUND(SUM(J11:J16),5)</f>
        <v>75589.679999999993</v>
      </c>
      <c r="K17" s="26">
        <f>ROUND(SUM(K11:K16),5)</f>
        <v>9749.8799999999992</v>
      </c>
      <c r="L17" s="26">
        <f>ROUND((J17-K17),5)</f>
        <v>65839.8</v>
      </c>
      <c r="M17" s="27">
        <f>ROUND(IF(K17=0, IF(J17=0, 0, 1), J17/K17),5)</f>
        <v>7.7528800000000002</v>
      </c>
      <c r="N17" s="3"/>
      <c r="O17" s="39">
        <f>ROUND(SUM(O11:O16),5)</f>
        <v>19500</v>
      </c>
    </row>
    <row r="18" spans="1:15" x14ac:dyDescent="0.25">
      <c r="A18" s="1"/>
      <c r="B18" s="1"/>
      <c r="C18" s="1" t="s">
        <v>21</v>
      </c>
      <c r="D18" s="1"/>
      <c r="E18" s="13">
        <v>0</v>
      </c>
      <c r="F18" s="13">
        <v>0</v>
      </c>
      <c r="G18" s="13">
        <f>ROUND((E18-F18),5)</f>
        <v>0</v>
      </c>
      <c r="H18" s="14">
        <f>ROUND(IF(F18=0, IF(E18=0, 0, 1), E18/F18),5)</f>
        <v>0</v>
      </c>
      <c r="I18" s="3"/>
      <c r="J18" s="26">
        <v>0</v>
      </c>
      <c r="K18" s="26">
        <v>0</v>
      </c>
      <c r="L18" s="26">
        <f>ROUND((J18-K18),5)</f>
        <v>0</v>
      </c>
      <c r="M18" s="27">
        <f>ROUND(IF(K18=0, IF(J18=0, 0, 1), J18/K18),5)</f>
        <v>0</v>
      </c>
      <c r="N18" s="3"/>
      <c r="O18" s="39">
        <v>0</v>
      </c>
    </row>
    <row r="19" spans="1:15" x14ac:dyDescent="0.25">
      <c r="A19" s="1"/>
      <c r="B19" s="1"/>
      <c r="C19" s="1" t="s">
        <v>22</v>
      </c>
      <c r="D19" s="1"/>
      <c r="E19" s="13"/>
      <c r="F19" s="13"/>
      <c r="G19" s="13"/>
      <c r="H19" s="14"/>
      <c r="I19" s="3"/>
      <c r="J19" s="26"/>
      <c r="K19" s="26"/>
      <c r="L19" s="26"/>
      <c r="M19" s="27"/>
      <c r="N19" s="3"/>
      <c r="O19" s="39"/>
    </row>
    <row r="20" spans="1:15" x14ac:dyDescent="0.25">
      <c r="A20" s="1"/>
      <c r="B20" s="1"/>
      <c r="C20" s="1"/>
      <c r="D20" s="1" t="s">
        <v>23</v>
      </c>
      <c r="E20" s="13">
        <v>0</v>
      </c>
      <c r="F20" s="13">
        <v>0</v>
      </c>
      <c r="G20" s="13">
        <f>ROUND((E20-F20),5)</f>
        <v>0</v>
      </c>
      <c r="H20" s="14">
        <f>ROUND(IF(F20=0, IF(E20=0, 0, 1), E20/F20),5)</f>
        <v>0</v>
      </c>
      <c r="I20" s="3"/>
      <c r="J20" s="26">
        <v>0</v>
      </c>
      <c r="K20" s="26">
        <v>0</v>
      </c>
      <c r="L20" s="26">
        <f>ROUND((J20-K20),5)</f>
        <v>0</v>
      </c>
      <c r="M20" s="27">
        <f>ROUND(IF(K20=0, IF(J20=0, 0, 1), J20/K20),5)</f>
        <v>0</v>
      </c>
      <c r="N20" s="3"/>
      <c r="O20" s="39">
        <v>0</v>
      </c>
    </row>
    <row r="21" spans="1:15" x14ac:dyDescent="0.25">
      <c r="A21" s="1"/>
      <c r="B21" s="1"/>
      <c r="C21" s="1"/>
      <c r="D21" s="1" t="s">
        <v>24</v>
      </c>
      <c r="E21" s="13">
        <v>0</v>
      </c>
      <c r="F21" s="13">
        <v>0</v>
      </c>
      <c r="G21" s="13">
        <f>ROUND((E21-F21),5)</f>
        <v>0</v>
      </c>
      <c r="H21" s="14">
        <f>ROUND(IF(F21=0, IF(E21=0, 0, 1), E21/F21),5)</f>
        <v>0</v>
      </c>
      <c r="I21" s="3"/>
      <c r="J21" s="26">
        <v>0</v>
      </c>
      <c r="K21" s="26">
        <v>0</v>
      </c>
      <c r="L21" s="26">
        <f>ROUND((J21-K21),5)</f>
        <v>0</v>
      </c>
      <c r="M21" s="27">
        <f>ROUND(IF(K21=0, IF(J21=0, 0, 1), J21/K21),5)</f>
        <v>0</v>
      </c>
      <c r="N21" s="3"/>
      <c r="O21" s="39">
        <v>0</v>
      </c>
    </row>
    <row r="22" spans="1:15" ht="15.75" thickBot="1" x14ac:dyDescent="0.3">
      <c r="A22" s="1"/>
      <c r="B22" s="1"/>
      <c r="C22" s="1"/>
      <c r="D22" s="1" t="s">
        <v>25</v>
      </c>
      <c r="E22" s="15">
        <v>0</v>
      </c>
      <c r="F22" s="15">
        <v>416.66</v>
      </c>
      <c r="G22" s="15">
        <f>ROUND((E22-F22),5)</f>
        <v>-416.66</v>
      </c>
      <c r="H22" s="16">
        <f>ROUND(IF(F22=0, IF(E22=0, 0, 1), E22/F22),5)</f>
        <v>0</v>
      </c>
      <c r="I22" s="3"/>
      <c r="J22" s="28">
        <v>0</v>
      </c>
      <c r="K22" s="28">
        <v>1249.98</v>
      </c>
      <c r="L22" s="28">
        <f>ROUND((J22-K22),5)</f>
        <v>-1249.98</v>
      </c>
      <c r="M22" s="29">
        <f>ROUND(IF(K22=0, IF(J22=0, 0, 1), J22/K22),5)</f>
        <v>0</v>
      </c>
      <c r="N22" s="3"/>
      <c r="O22" s="40">
        <v>2500</v>
      </c>
    </row>
    <row r="23" spans="1:15" x14ac:dyDescent="0.25">
      <c r="A23" s="1"/>
      <c r="B23" s="1"/>
      <c r="C23" s="1" t="s">
        <v>26</v>
      </c>
      <c r="D23" s="1"/>
      <c r="E23" s="13">
        <f>ROUND(SUM(E19:E22),5)</f>
        <v>0</v>
      </c>
      <c r="F23" s="13">
        <f>ROUND(SUM(F19:F22),5)</f>
        <v>416.66</v>
      </c>
      <c r="G23" s="13">
        <f>ROUND((E23-F23),5)</f>
        <v>-416.66</v>
      </c>
      <c r="H23" s="14">
        <f>ROUND(IF(F23=0, IF(E23=0, 0, 1), E23/F23),5)</f>
        <v>0</v>
      </c>
      <c r="I23" s="3"/>
      <c r="J23" s="26">
        <f>ROUND(SUM(J19:J22),5)</f>
        <v>0</v>
      </c>
      <c r="K23" s="26">
        <f>ROUND(SUM(K19:K22),5)</f>
        <v>1249.98</v>
      </c>
      <c r="L23" s="26">
        <f>ROUND((J23-K23),5)</f>
        <v>-1249.98</v>
      </c>
      <c r="M23" s="27">
        <f>ROUND(IF(K23=0, IF(J23=0, 0, 1), J23/K23),5)</f>
        <v>0</v>
      </c>
      <c r="N23" s="3"/>
      <c r="O23" s="39">
        <f>ROUND(SUM(O19:O22),5)</f>
        <v>2500</v>
      </c>
    </row>
    <row r="24" spans="1:15" x14ac:dyDescent="0.25">
      <c r="A24" s="1"/>
      <c r="B24" s="1"/>
      <c r="C24" s="1" t="s">
        <v>27</v>
      </c>
      <c r="D24" s="1"/>
      <c r="E24" s="13"/>
      <c r="F24" s="13"/>
      <c r="G24" s="13"/>
      <c r="H24" s="14"/>
      <c r="I24" s="3"/>
      <c r="J24" s="26"/>
      <c r="K24" s="26"/>
      <c r="L24" s="26"/>
      <c r="M24" s="27"/>
      <c r="N24" s="3"/>
      <c r="O24" s="39"/>
    </row>
    <row r="25" spans="1:15" x14ac:dyDescent="0.25">
      <c r="A25" s="1"/>
      <c r="B25" s="1"/>
      <c r="C25" s="1"/>
      <c r="D25" s="1" t="s">
        <v>28</v>
      </c>
      <c r="E25" s="13">
        <v>0</v>
      </c>
      <c r="F25" s="13">
        <v>0</v>
      </c>
      <c r="G25" s="13">
        <f>ROUND((E25-F25),5)</f>
        <v>0</v>
      </c>
      <c r="H25" s="14">
        <f>ROUND(IF(F25=0, IF(E25=0, 0, 1), E25/F25),5)</f>
        <v>0</v>
      </c>
      <c r="I25" s="3"/>
      <c r="J25" s="26">
        <v>0</v>
      </c>
      <c r="K25" s="26">
        <v>0</v>
      </c>
      <c r="L25" s="26">
        <f>ROUND((J25-K25),5)</f>
        <v>0</v>
      </c>
      <c r="M25" s="27">
        <f>ROUND(IF(K25=0, IF(J25=0, 0, 1), J25/K25),5)</f>
        <v>0</v>
      </c>
      <c r="N25" s="3"/>
      <c r="O25" s="39">
        <v>0</v>
      </c>
    </row>
    <row r="26" spans="1:15" x14ac:dyDescent="0.25">
      <c r="A26" s="1"/>
      <c r="B26" s="1"/>
      <c r="C26" s="1"/>
      <c r="D26" s="1" t="s">
        <v>29</v>
      </c>
      <c r="E26" s="13">
        <v>0</v>
      </c>
      <c r="F26" s="13">
        <v>0</v>
      </c>
      <c r="G26" s="13">
        <f>ROUND((E26-F26),5)</f>
        <v>0</v>
      </c>
      <c r="H26" s="14">
        <f>ROUND(IF(F26=0, IF(E26=0, 0, 1), E26/F26),5)</f>
        <v>0</v>
      </c>
      <c r="I26" s="3"/>
      <c r="J26" s="26">
        <v>0</v>
      </c>
      <c r="K26" s="26">
        <v>0</v>
      </c>
      <c r="L26" s="26">
        <f>ROUND((J26-K26),5)</f>
        <v>0</v>
      </c>
      <c r="M26" s="27">
        <f>ROUND(IF(K26=0, IF(J26=0, 0, 1), J26/K26),5)</f>
        <v>0</v>
      </c>
      <c r="N26" s="3"/>
      <c r="O26" s="39">
        <v>0</v>
      </c>
    </row>
    <row r="27" spans="1:15" x14ac:dyDescent="0.25">
      <c r="A27" s="1"/>
      <c r="B27" s="1"/>
      <c r="C27" s="1"/>
      <c r="D27" s="1" t="s">
        <v>30</v>
      </c>
      <c r="E27" s="13">
        <v>0</v>
      </c>
      <c r="F27" s="13">
        <v>0</v>
      </c>
      <c r="G27" s="13">
        <f>ROUND((E27-F27),5)</f>
        <v>0</v>
      </c>
      <c r="H27" s="14">
        <f>ROUND(IF(F27=0, IF(E27=0, 0, 1), E27/F27),5)</f>
        <v>0</v>
      </c>
      <c r="I27" s="3"/>
      <c r="J27" s="26">
        <v>0</v>
      </c>
      <c r="K27" s="26">
        <v>0</v>
      </c>
      <c r="L27" s="26">
        <f>ROUND((J27-K27),5)</f>
        <v>0</v>
      </c>
      <c r="M27" s="27">
        <f>ROUND(IF(K27=0, IF(J27=0, 0, 1), J27/K27),5)</f>
        <v>0</v>
      </c>
      <c r="N27" s="3"/>
      <c r="O27" s="39">
        <v>0</v>
      </c>
    </row>
    <row r="28" spans="1:15" x14ac:dyDescent="0.25">
      <c r="A28" s="1"/>
      <c r="B28" s="1"/>
      <c r="C28" s="1"/>
      <c r="D28" s="1" t="s">
        <v>31</v>
      </c>
      <c r="E28" s="13">
        <v>294.93</v>
      </c>
      <c r="F28" s="13">
        <v>4166.66</v>
      </c>
      <c r="G28" s="13">
        <f>ROUND((E28-F28),5)</f>
        <v>-3871.73</v>
      </c>
      <c r="H28" s="14">
        <f>ROUND(IF(F28=0, IF(E28=0, 0, 1), E28/F28),5)</f>
        <v>7.0779999999999996E-2</v>
      </c>
      <c r="I28" s="3"/>
      <c r="J28" s="26">
        <v>294.93</v>
      </c>
      <c r="K28" s="26">
        <v>12499.98</v>
      </c>
      <c r="L28" s="26">
        <f>ROUND((J28-K28),5)</f>
        <v>-12205.05</v>
      </c>
      <c r="M28" s="27">
        <f>ROUND(IF(K28=0, IF(J28=0, 0, 1), J28/K28),5)</f>
        <v>2.359E-2</v>
      </c>
      <c r="N28" s="3"/>
      <c r="O28" s="39">
        <v>25000</v>
      </c>
    </row>
    <row r="29" spans="1:15" x14ac:dyDescent="0.25">
      <c r="A29" s="1"/>
      <c r="B29" s="1"/>
      <c r="C29" s="1"/>
      <c r="D29" s="1" t="s">
        <v>32</v>
      </c>
      <c r="E29" s="13">
        <v>0</v>
      </c>
      <c r="F29" s="13">
        <v>1250</v>
      </c>
      <c r="G29" s="13">
        <f>ROUND((E29-F29),5)</f>
        <v>-1250</v>
      </c>
      <c r="H29" s="14">
        <f>ROUND(IF(F29=0, IF(E29=0, 0, 1), E29/F29),5)</f>
        <v>0</v>
      </c>
      <c r="I29" s="3"/>
      <c r="J29" s="26">
        <v>0</v>
      </c>
      <c r="K29" s="26">
        <v>3750</v>
      </c>
      <c r="L29" s="26">
        <f>ROUND((J29-K29),5)</f>
        <v>-3750</v>
      </c>
      <c r="M29" s="27">
        <f>ROUND(IF(K29=0, IF(J29=0, 0, 1), J29/K29),5)</f>
        <v>0</v>
      </c>
      <c r="N29" s="3"/>
      <c r="O29" s="39">
        <v>7500</v>
      </c>
    </row>
    <row r="30" spans="1:15" x14ac:dyDescent="0.25">
      <c r="A30" s="1"/>
      <c r="B30" s="1"/>
      <c r="C30" s="1"/>
      <c r="D30" s="1" t="s">
        <v>33</v>
      </c>
      <c r="E30" s="13">
        <v>0</v>
      </c>
      <c r="F30" s="13">
        <v>0</v>
      </c>
      <c r="G30" s="13">
        <f>ROUND((E30-F30),5)</f>
        <v>0</v>
      </c>
      <c r="H30" s="14">
        <f>ROUND(IF(F30=0, IF(E30=0, 0, 1), E30/F30),5)</f>
        <v>0</v>
      </c>
      <c r="I30" s="3"/>
      <c r="J30" s="26">
        <v>0</v>
      </c>
      <c r="K30" s="26">
        <v>0</v>
      </c>
      <c r="L30" s="26">
        <f>ROUND((J30-K30),5)</f>
        <v>0</v>
      </c>
      <c r="M30" s="27">
        <f>ROUND(IF(K30=0, IF(J30=0, 0, 1), J30/K30),5)</f>
        <v>0</v>
      </c>
      <c r="N30" s="3"/>
      <c r="O30" s="39">
        <v>0</v>
      </c>
    </row>
    <row r="31" spans="1:15" ht="15.75" thickBot="1" x14ac:dyDescent="0.3">
      <c r="A31" s="1"/>
      <c r="B31" s="1"/>
      <c r="C31" s="1"/>
      <c r="D31" s="1" t="s">
        <v>34</v>
      </c>
      <c r="E31" s="15">
        <v>0</v>
      </c>
      <c r="F31" s="15">
        <v>4666.66</v>
      </c>
      <c r="G31" s="15">
        <f>ROUND((E31-F31),5)</f>
        <v>-4666.66</v>
      </c>
      <c r="H31" s="16">
        <f>ROUND(IF(F31=0, IF(E31=0, 0, 1), E31/F31),5)</f>
        <v>0</v>
      </c>
      <c r="I31" s="3"/>
      <c r="J31" s="28">
        <v>0</v>
      </c>
      <c r="K31" s="28">
        <v>13999.98</v>
      </c>
      <c r="L31" s="28">
        <f>ROUND((J31-K31),5)</f>
        <v>-13999.98</v>
      </c>
      <c r="M31" s="29">
        <f>ROUND(IF(K31=0, IF(J31=0, 0, 1), J31/K31),5)</f>
        <v>0</v>
      </c>
      <c r="N31" s="3"/>
      <c r="O31" s="40">
        <v>28000</v>
      </c>
    </row>
    <row r="32" spans="1:15" x14ac:dyDescent="0.25">
      <c r="A32" s="1"/>
      <c r="B32" s="1"/>
      <c r="C32" s="1" t="s">
        <v>35</v>
      </c>
      <c r="D32" s="1"/>
      <c r="E32" s="13">
        <f>ROUND(SUM(E24:E31),5)</f>
        <v>294.93</v>
      </c>
      <c r="F32" s="13">
        <f>ROUND(SUM(F24:F31),5)</f>
        <v>10083.32</v>
      </c>
      <c r="G32" s="13">
        <f>ROUND((E32-F32),5)</f>
        <v>-9788.39</v>
      </c>
      <c r="H32" s="14">
        <f>ROUND(IF(F32=0, IF(E32=0, 0, 1), E32/F32),5)</f>
        <v>2.9250000000000002E-2</v>
      </c>
      <c r="I32" s="3"/>
      <c r="J32" s="26">
        <f>ROUND(SUM(J24:J31),5)</f>
        <v>294.93</v>
      </c>
      <c r="K32" s="26">
        <f>ROUND(SUM(K24:K31),5)</f>
        <v>30249.96</v>
      </c>
      <c r="L32" s="26">
        <f>ROUND((J32-K32),5)</f>
        <v>-29955.03</v>
      </c>
      <c r="M32" s="27">
        <f>ROUND(IF(K32=0, IF(J32=0, 0, 1), J32/K32),5)</f>
        <v>9.75E-3</v>
      </c>
      <c r="N32" s="3"/>
      <c r="O32" s="39">
        <f>ROUND(SUM(O24:O31),5)</f>
        <v>60500</v>
      </c>
    </row>
    <row r="33" spans="1:15" x14ac:dyDescent="0.25">
      <c r="A33" s="1"/>
      <c r="B33" s="1"/>
      <c r="C33" s="1" t="s">
        <v>36</v>
      </c>
      <c r="D33" s="1"/>
      <c r="E33" s="13"/>
      <c r="F33" s="13"/>
      <c r="G33" s="13"/>
      <c r="H33" s="14"/>
      <c r="I33" s="3"/>
      <c r="J33" s="26"/>
      <c r="K33" s="26"/>
      <c r="L33" s="26"/>
      <c r="M33" s="27"/>
      <c r="N33" s="3"/>
      <c r="O33" s="39"/>
    </row>
    <row r="34" spans="1:15" x14ac:dyDescent="0.25">
      <c r="A34" s="1"/>
      <c r="B34" s="1"/>
      <c r="C34" s="1"/>
      <c r="D34" s="1" t="s">
        <v>37</v>
      </c>
      <c r="E34" s="13">
        <v>0</v>
      </c>
      <c r="F34" s="13">
        <v>1666.66</v>
      </c>
      <c r="G34" s="13">
        <f>ROUND((E34-F34),5)</f>
        <v>-1666.66</v>
      </c>
      <c r="H34" s="14">
        <f>ROUND(IF(F34=0, IF(E34=0, 0, 1), E34/F34),5)</f>
        <v>0</v>
      </c>
      <c r="I34" s="3"/>
      <c r="J34" s="26">
        <v>0</v>
      </c>
      <c r="K34" s="26">
        <v>4999.9799999999996</v>
      </c>
      <c r="L34" s="26">
        <f>ROUND((J34-K34),5)</f>
        <v>-4999.9799999999996</v>
      </c>
      <c r="M34" s="27">
        <f>ROUND(IF(K34=0, IF(J34=0, 0, 1), J34/K34),5)</f>
        <v>0</v>
      </c>
      <c r="N34" s="3"/>
      <c r="O34" s="39">
        <v>10000</v>
      </c>
    </row>
    <row r="35" spans="1:15" ht="15.75" thickBot="1" x14ac:dyDescent="0.3">
      <c r="A35" s="1"/>
      <c r="B35" s="1"/>
      <c r="C35" s="1"/>
      <c r="D35" s="1" t="s">
        <v>38</v>
      </c>
      <c r="E35" s="17">
        <v>0</v>
      </c>
      <c r="F35" s="17">
        <v>250</v>
      </c>
      <c r="G35" s="17">
        <f>ROUND((E35-F35),5)</f>
        <v>-250</v>
      </c>
      <c r="H35" s="18">
        <f>ROUND(IF(F35=0, IF(E35=0, 0, 1), E35/F35),5)</f>
        <v>0</v>
      </c>
      <c r="I35" s="3"/>
      <c r="J35" s="30">
        <v>0</v>
      </c>
      <c r="K35" s="30">
        <v>750</v>
      </c>
      <c r="L35" s="30">
        <f>ROUND((J35-K35),5)</f>
        <v>-750</v>
      </c>
      <c r="M35" s="31">
        <f>ROUND(IF(K35=0, IF(J35=0, 0, 1), J35/K35),5)</f>
        <v>0</v>
      </c>
      <c r="N35" s="3"/>
      <c r="O35" s="41">
        <v>1500</v>
      </c>
    </row>
    <row r="36" spans="1:15" ht="15.75" thickBot="1" x14ac:dyDescent="0.3">
      <c r="A36" s="1"/>
      <c r="B36" s="1"/>
      <c r="C36" s="1" t="s">
        <v>39</v>
      </c>
      <c r="D36" s="1"/>
      <c r="E36" s="19">
        <f>ROUND(SUM(E33:E35),5)</f>
        <v>0</v>
      </c>
      <c r="F36" s="19">
        <f>ROUND(SUM(F33:F35),5)</f>
        <v>1916.66</v>
      </c>
      <c r="G36" s="19">
        <f>ROUND((E36-F36),5)</f>
        <v>-1916.66</v>
      </c>
      <c r="H36" s="20">
        <f>ROUND(IF(F36=0, IF(E36=0, 0, 1), E36/F36),5)</f>
        <v>0</v>
      </c>
      <c r="I36" s="3"/>
      <c r="J36" s="32">
        <f>ROUND(SUM(J33:J35),5)</f>
        <v>0</v>
      </c>
      <c r="K36" s="32">
        <f>ROUND(SUM(K33:K35),5)</f>
        <v>5749.98</v>
      </c>
      <c r="L36" s="32">
        <f>ROUND((J36-K36),5)</f>
        <v>-5749.98</v>
      </c>
      <c r="M36" s="33">
        <f>ROUND(IF(K36=0, IF(J36=0, 0, 1), J36/K36),5)</f>
        <v>0</v>
      </c>
      <c r="N36" s="3"/>
      <c r="O36" s="42">
        <f>ROUND(SUM(O33:O35),5)</f>
        <v>11500</v>
      </c>
    </row>
    <row r="37" spans="1:15" ht="15.75" thickBot="1" x14ac:dyDescent="0.3">
      <c r="A37" s="1"/>
      <c r="B37" s="1" t="s">
        <v>40</v>
      </c>
      <c r="C37" s="1"/>
      <c r="D37" s="1"/>
      <c r="E37" s="19">
        <f>ROUND(SUM(E9:E10)+SUM(E17:E18)+E23+E32+E36,5)</f>
        <v>92051.83</v>
      </c>
      <c r="F37" s="19">
        <f>ROUND(SUM(F9:F10)+SUM(F17:F18)+F23+F32+F36,5)</f>
        <v>25418.06</v>
      </c>
      <c r="G37" s="19">
        <f>ROUND((E37-F37),5)</f>
        <v>66633.77</v>
      </c>
      <c r="H37" s="20">
        <f>ROUND(IF(F37=0, IF(E37=0, 0, 1), E37/F37),5)</f>
        <v>3.6215099999999998</v>
      </c>
      <c r="I37" s="3"/>
      <c r="J37" s="32">
        <f>ROUND(SUM(J9:J10)+SUM(J17:J18)+J23+J32+J36,5)</f>
        <v>134143.6</v>
      </c>
      <c r="K37" s="32">
        <f>ROUND(SUM(K9:K10)+SUM(K17:K18)+K23+K32+K36,5)</f>
        <v>94819.94</v>
      </c>
      <c r="L37" s="32">
        <f>ROUND((J37-K37),5)</f>
        <v>39323.660000000003</v>
      </c>
      <c r="M37" s="33">
        <f>ROUND(IF(K37=0, IF(J37=0, 0, 1), J37/K37),5)</f>
        <v>1.41472</v>
      </c>
      <c r="N37" s="3"/>
      <c r="O37" s="42">
        <f>ROUND(SUM(O9:O10)+SUM(O17:O18)+O23+O32+O36,5)</f>
        <v>189822.5</v>
      </c>
    </row>
    <row r="38" spans="1:15" s="4" customFormat="1" ht="12" thickBot="1" x14ac:dyDescent="0.25">
      <c r="A38" s="1" t="s">
        <v>41</v>
      </c>
      <c r="B38" s="1"/>
      <c r="C38" s="1"/>
      <c r="D38" s="1"/>
      <c r="E38" s="21">
        <f>ROUND(E8-E37,5)</f>
        <v>-92051.83</v>
      </c>
      <c r="F38" s="21">
        <f>ROUND(F8-F37,5)</f>
        <v>-5668.08</v>
      </c>
      <c r="G38" s="21">
        <f>ROUND((E38-F38),5)</f>
        <v>-86383.75</v>
      </c>
      <c r="H38" s="22">
        <f>ROUND(IF(F38=0, IF(E38=0, 0, 1), E38/F38),5)</f>
        <v>16.240390000000001</v>
      </c>
      <c r="I38" s="1"/>
      <c r="J38" s="34">
        <f>ROUND(J8-J37,5)</f>
        <v>-124004.15</v>
      </c>
      <c r="K38" s="34">
        <f>ROUND(K8-K37,5)</f>
        <v>-35570</v>
      </c>
      <c r="L38" s="34">
        <f>ROUND((J38-K38),5)</f>
        <v>-88434.15</v>
      </c>
      <c r="M38" s="35">
        <f>ROUND(IF(K38=0, IF(J38=0, 0, 1), J38/K38),5)</f>
        <v>3.4862000000000002</v>
      </c>
      <c r="N38" s="1"/>
      <c r="O38" s="43">
        <f>ROUND(O8-O37,5)</f>
        <v>-71322.5</v>
      </c>
    </row>
    <row r="39" spans="1:15" ht="15.75" thickTop="1" x14ac:dyDescent="0.25"/>
  </sheetData>
  <mergeCells count="3">
    <mergeCell ref="E1:H2"/>
    <mergeCell ref="J1:M2"/>
    <mergeCell ref="O1:O2"/>
  </mergeCells>
  <pageMargins left="0.7" right="0.7" top="0.75" bottom="0.75" header="0.1" footer="0.3"/>
  <pageSetup orientation="portrait" verticalDpi="0" r:id="rId1"/>
  <headerFooter>
    <oddHeader>&amp;L&amp;"Arial,Bold"&amp;8 3:25 PM
&amp;"Arial,Bold"&amp;8 01/19/22
&amp;"Arial,Bold"&amp;8 Accrual Basis&amp;C&amp;"Arial,Bold"&amp;12 Gold Mountain CSD - Fire Fund
&amp;"Arial,Bold"&amp;14 Budget Comparison
&amp;"Arial,Bold"&amp;10 November through December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3</xdr:col>
                <xdr:colOff>314325</xdr:colOff>
                <xdr:row>3</xdr:row>
                <xdr:rowOff>19050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3</xdr:col>
                <xdr:colOff>314325</xdr:colOff>
                <xdr:row>3</xdr:row>
                <xdr:rowOff>19050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2022-01-19T23:25:11Z</dcterms:created>
  <dcterms:modified xsi:type="dcterms:W3CDTF">2022-01-19T23:29:28Z</dcterms:modified>
</cp:coreProperties>
</file>